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tabRatio="671" activeTab="4"/>
  </bookViews>
  <sheets>
    <sheet name="1RTP" sheetId="1" r:id="rId1"/>
    <sheet name="2Arm" sheetId="2" r:id="rId2"/>
    <sheet name="3Unt" sheetId="3" r:id="rId3"/>
    <sheet name="4Trp" sheetId="4" r:id="rId4"/>
    <sheet name="5Pji" sheetId="5" r:id="rId5"/>
    <sheet name="6Pij" sheetId="6" r:id="rId6"/>
    <sheet name="7Pal" sheetId="7" r:id="rId7"/>
    <sheet name="8kwk" sheetId="8" r:id="rId8"/>
    <sheet name="9Pkw" sheetId="9" r:id="rId9"/>
    <sheet name="10Kal" sheetId="10" r:id="rId10"/>
    <sheet name="11Nlp" sheetId="11" r:id="rId11"/>
    <sheet name="12Nkw" sheetId="12" r:id="rId12"/>
    <sheet name="13Plk" sheetId="13" r:id="rId13"/>
    <sheet name="14Pgl" sheetId="14" r:id="rId14"/>
    <sheet name="15Hrt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10">'11Nlp'!$A:$A</definedName>
    <definedName name="_xlnm.Print_Titles" localSheetId="14">'15Hrt'!$A:$A</definedName>
    <definedName name="_xlnm.Print_Titles" localSheetId="2">'3Unt'!$A:$A</definedName>
    <definedName name="_xlnm.Print_Titles" localSheetId="3">'4Trp'!$B:$B</definedName>
    <definedName name="_xlnm.Print_Titles" localSheetId="4">'5Pji'!$A:$B</definedName>
    <definedName name="_xlnm.Print_Titles" localSheetId="5">'6Pij'!$A:$A</definedName>
    <definedName name="_xlnm.Print_Titles" localSheetId="6">'7Pal'!$A:$A</definedName>
  </definedNames>
  <calcPr fullCalcOnLoad="1"/>
</workbook>
</file>

<file path=xl/sharedStrings.xml><?xml version="1.0" encoding="utf-8"?>
<sst xmlns="http://schemas.openxmlformats.org/spreadsheetml/2006/main" count="1376" uniqueCount="427">
  <si>
    <t>Jumlah</t>
  </si>
  <si>
    <t xml:space="preserve"> </t>
  </si>
  <si>
    <t>JUMLAH</t>
  </si>
  <si>
    <t>KETAPANG</t>
  </si>
  <si>
    <t>PONTIANAK</t>
  </si>
  <si>
    <t>SAMBAS</t>
  </si>
  <si>
    <t>BENGKAYANG</t>
  </si>
  <si>
    <t>KOTA PONTIANAK</t>
  </si>
  <si>
    <t>Satuan : RTP</t>
  </si>
  <si>
    <t>KOTA SINGKAWANG</t>
  </si>
  <si>
    <t>0 - 5</t>
  </si>
  <si>
    <t>20 - 30</t>
  </si>
  <si>
    <t>30 - 50</t>
  </si>
  <si>
    <t xml:space="preserve"> 5 - 10</t>
  </si>
  <si>
    <t xml:space="preserve"> 10 - 20</t>
  </si>
  <si>
    <t>Satuan : Unit</t>
  </si>
  <si>
    <t xml:space="preserve">Jenis  Ukuran Perahu/ Kapal </t>
  </si>
  <si>
    <t xml:space="preserve">    Kapal / Motor (GT)</t>
  </si>
  <si>
    <t>Motor</t>
  </si>
  <si>
    <t>Kabupaten/Kota</t>
  </si>
  <si>
    <t>Sub Jumlah</t>
  </si>
  <si>
    <t xml:space="preserve">          Jenis  Ukuran  Perahu / Kapal</t>
  </si>
  <si>
    <t xml:space="preserve">            Perahu Tanpa Motor</t>
  </si>
  <si>
    <t>Sub</t>
  </si>
  <si>
    <t>Jukung</t>
  </si>
  <si>
    <t>Perahu Papan</t>
  </si>
  <si>
    <t>Kecil</t>
  </si>
  <si>
    <t>Sedang</t>
  </si>
  <si>
    <t>Besar</t>
  </si>
  <si>
    <t>Rawai Tetap</t>
  </si>
  <si>
    <t>Pancing Tonda</t>
  </si>
  <si>
    <t>Jermal</t>
  </si>
  <si>
    <t>Bubu</t>
  </si>
  <si>
    <t>Perangkap Lainnya</t>
  </si>
  <si>
    <t>Lain-lain</t>
  </si>
  <si>
    <t>Satuan : Trip</t>
  </si>
  <si>
    <t>Pukat Cincin</t>
  </si>
  <si>
    <t>Pukat Pantai</t>
  </si>
  <si>
    <t>Jenis   Alat  Penangkapan</t>
  </si>
  <si>
    <t>Bagan Tancap</t>
  </si>
  <si>
    <t>Sero</t>
  </si>
  <si>
    <t>Jenis  Alat Penangkapan</t>
  </si>
  <si>
    <t>Alat Pengumpul Kerang</t>
  </si>
  <si>
    <t>Satuan Ton</t>
  </si>
  <si>
    <t>Jaring Insang Tetap</t>
  </si>
  <si>
    <t>J E N I S     I K A N</t>
  </si>
  <si>
    <t>Sambungan</t>
  </si>
  <si>
    <t>KWARTAL I</t>
  </si>
  <si>
    <t>KWARTAL II</t>
  </si>
  <si>
    <t>KWARTAL III</t>
  </si>
  <si>
    <t>KWARTAL IV</t>
  </si>
  <si>
    <t>KWARTAL</t>
  </si>
  <si>
    <t>Satuan : Ton</t>
  </si>
  <si>
    <t>BINATANG  BERKULIT  KERAS</t>
  </si>
  <si>
    <t>Satuan : ton</t>
  </si>
  <si>
    <t>JENIS  ALAT  TANGKAP</t>
  </si>
  <si>
    <t>KWARTAL  I</t>
  </si>
  <si>
    <t>KWARTAL  II</t>
  </si>
  <si>
    <t>KWARTAL  III</t>
  </si>
  <si>
    <t>Satuan (Rp.1.000,-)</t>
  </si>
  <si>
    <t>JENIS  IKAN</t>
  </si>
  <si>
    <t xml:space="preserve">Kategori   Besarnya   Usaha </t>
  </si>
  <si>
    <t>Perahu  Papan</t>
  </si>
  <si>
    <t xml:space="preserve">        Perahu  Tanpa   Motor  </t>
  </si>
  <si>
    <t>Sub  Jumlah</t>
  </si>
  <si>
    <t xml:space="preserve">      Kapal / Motor  (GT)</t>
  </si>
  <si>
    <t>Motor Tempel</t>
  </si>
  <si>
    <t xml:space="preserve">Jenis  Alat  Penangkapan  </t>
  </si>
  <si>
    <t>Pancing Lainnya</t>
  </si>
  <si>
    <t>Sotong</t>
  </si>
  <si>
    <t>Rajungan</t>
  </si>
  <si>
    <t>Kepiting</t>
  </si>
  <si>
    <t>Udang  Windu</t>
  </si>
  <si>
    <t>Tembang</t>
  </si>
  <si>
    <t>Terubuk</t>
  </si>
  <si>
    <t>Kembung</t>
  </si>
  <si>
    <t>Tenggiri Papan</t>
  </si>
  <si>
    <t>Tenggiri</t>
  </si>
  <si>
    <t>Layur</t>
  </si>
  <si>
    <t>Ikan Lainnya</t>
  </si>
  <si>
    <t>Bawal Putih</t>
  </si>
  <si>
    <t>Selar</t>
  </si>
  <si>
    <t>Layang</t>
  </si>
  <si>
    <t>Kuwe</t>
  </si>
  <si>
    <t>Belanak</t>
  </si>
  <si>
    <t>Teri</t>
  </si>
  <si>
    <t>Kurisi</t>
  </si>
  <si>
    <t>Peperek</t>
  </si>
  <si>
    <t>Manyung</t>
  </si>
  <si>
    <t>Biji Nangka</t>
  </si>
  <si>
    <t>Jenis  Perlakuan</t>
  </si>
  <si>
    <t>Bawal Hitam</t>
  </si>
  <si>
    <t xml:space="preserve">Jenis  Alat  Penangkapan </t>
  </si>
  <si>
    <t>Tetengkek</t>
  </si>
  <si>
    <t>Tanpa Perahu</t>
  </si>
  <si>
    <t>Peragian</t>
  </si>
  <si>
    <t>Terasi</t>
  </si>
  <si>
    <t>Peda</t>
  </si>
  <si>
    <t>Pembekuan</t>
  </si>
  <si>
    <t>Pengawetan</t>
  </si>
  <si>
    <t>Udang Windu</t>
  </si>
  <si>
    <t>Udang Dogol</t>
  </si>
  <si>
    <t>Udang Lainnya</t>
  </si>
  <si>
    <t>Binatang Lunak</t>
  </si>
  <si>
    <t>Lain - lain</t>
  </si>
  <si>
    <t>Kwartal I</t>
  </si>
  <si>
    <t>Kwartal II</t>
  </si>
  <si>
    <t>Kwartal III</t>
  </si>
  <si>
    <t>Kwartal IV</t>
  </si>
  <si>
    <t>Harga Rata-rata Seluruh Jenis Ikan</t>
  </si>
  <si>
    <t>Jenis Alat Penangkapan</t>
  </si>
  <si>
    <t>JENIS ALAT TANGKAP</t>
  </si>
  <si>
    <t>Dogol</t>
  </si>
  <si>
    <t>Kakap Putih</t>
  </si>
  <si>
    <t>Kurau</t>
  </si>
  <si>
    <t>Pukat Tarik Udang Tunggal</t>
  </si>
  <si>
    <t>Payang</t>
  </si>
  <si>
    <t>Pukat Tarik Ikan</t>
  </si>
  <si>
    <t>Jaring Tiga Lapis</t>
  </si>
  <si>
    <t>Pancing Ulur</t>
  </si>
  <si>
    <t>Alat Penangkap Kepiting</t>
  </si>
  <si>
    <t>Pancing Cumi-Cumi</t>
  </si>
  <si>
    <t>Pukat pantai</t>
  </si>
  <si>
    <t>Pukat cincin</t>
  </si>
  <si>
    <t>Jaring insang lingkar</t>
  </si>
  <si>
    <t>Jaring insang tetap</t>
  </si>
  <si>
    <t>Jaring tiga lapis</t>
  </si>
  <si>
    <t>Bagan perahu/rakit</t>
  </si>
  <si>
    <t>Bagan tancap</t>
  </si>
  <si>
    <t>Rawai tetap</t>
  </si>
  <si>
    <t>Pancing tonda</t>
  </si>
  <si>
    <t>Pancing ulur</t>
  </si>
  <si>
    <t>Pancing lainnya</t>
  </si>
  <si>
    <t>Udang dogol</t>
  </si>
  <si>
    <t>Udang krosok</t>
  </si>
  <si>
    <t>J E N I S   I K A N</t>
  </si>
  <si>
    <t>Selanget</t>
  </si>
  <si>
    <t>Rawai hanyut lain selain rawai tuna</t>
  </si>
  <si>
    <t>Pancing tegak</t>
  </si>
  <si>
    <t>Pancing Tegak</t>
  </si>
  <si>
    <t>Satuan : (Rp. 1.000,-)</t>
  </si>
  <si>
    <t>Anco</t>
  </si>
  <si>
    <t>Setuhuk Hitam</t>
  </si>
  <si>
    <t>Dipasarkan Segar</t>
  </si>
  <si>
    <t>Rawai Tetap Dasar</t>
  </si>
  <si>
    <t>Serok dan Songko</t>
  </si>
  <si>
    <t>KUBU RAYA</t>
  </si>
  <si>
    <t>KAYONG UTARA</t>
  </si>
  <si>
    <t>Manyong</t>
  </si>
  <si>
    <t>Ikan Sebelah</t>
  </si>
  <si>
    <t>Lemadang</t>
  </si>
  <si>
    <t>Ikan Pedang</t>
  </si>
  <si>
    <t>Kuniran</t>
  </si>
  <si>
    <t>Tongkol Krai</t>
  </si>
  <si>
    <t>Tongkol Komo</t>
  </si>
  <si>
    <t>Ikan Lidah</t>
  </si>
  <si>
    <t>Lemuru</t>
  </si>
  <si>
    <t>Mako</t>
  </si>
  <si>
    <t>Satuan: Rp / Kg</t>
  </si>
  <si>
    <t>Kabupaten  /Kota</t>
  </si>
  <si>
    <t>Setuhuk Biru</t>
  </si>
  <si>
    <t>Setuhuk Loreng</t>
  </si>
  <si>
    <t>Pari Kelelawar</t>
  </si>
  <si>
    <t>Pari Burung</t>
  </si>
  <si>
    <t>Japuh</t>
  </si>
  <si>
    <t>Cendro</t>
  </si>
  <si>
    <t>Lolosi Biru</t>
  </si>
  <si>
    <t>Sunglir</t>
  </si>
  <si>
    <t>Bentong</t>
  </si>
  <si>
    <t>Siro</t>
  </si>
  <si>
    <t>Gerot-gerot</t>
  </si>
  <si>
    <t>Ikan Gaji</t>
  </si>
  <si>
    <t>Ikan Nomen/Lemoi</t>
  </si>
  <si>
    <t>Ikan Layaran</t>
  </si>
  <si>
    <t>Ikan Napoleon</t>
  </si>
  <si>
    <t>Kapas-kapas</t>
  </si>
  <si>
    <t>Lencam</t>
  </si>
  <si>
    <t>Pinjalo</t>
  </si>
  <si>
    <t>Biji Nangka Karang</t>
  </si>
  <si>
    <t>Serinding Tembakau</t>
  </si>
  <si>
    <t>Lisong</t>
  </si>
  <si>
    <t>Cakalang</t>
  </si>
  <si>
    <t>Banyar</t>
  </si>
  <si>
    <t>Kenyar</t>
  </si>
  <si>
    <t>Siengseng</t>
  </si>
  <si>
    <t>Albakora</t>
  </si>
  <si>
    <t>Madidihang</t>
  </si>
  <si>
    <t>Tuna Sirip Biru Selatan</t>
  </si>
  <si>
    <t>Tuna Mata Besar</t>
  </si>
  <si>
    <t>Tongkol Abu-abu</t>
  </si>
  <si>
    <t>Kerapu Karang</t>
  </si>
  <si>
    <t>Kerapu Bebek</t>
  </si>
  <si>
    <t>Kerapu Balong</t>
  </si>
  <si>
    <t>Kerapu Lumpur</t>
  </si>
  <si>
    <t>Kerapu Sunu</t>
  </si>
  <si>
    <t>Beronang Lingkis</t>
  </si>
  <si>
    <t>Ikan Beronang</t>
  </si>
  <si>
    <t>Beronang Kuning</t>
  </si>
  <si>
    <t>Rejung</t>
  </si>
  <si>
    <t>Senuk</t>
  </si>
  <si>
    <t>Kerong-kerong</t>
  </si>
  <si>
    <t>Cucut Tikus/Cucut Monyet</t>
  </si>
  <si>
    <t>Cucut Lanyam</t>
  </si>
  <si>
    <t>Ikan Gergaji</t>
  </si>
  <si>
    <t>Cucut Martil/Capingan</t>
  </si>
  <si>
    <t>Cucut Botol</t>
  </si>
  <si>
    <t>Pari kembang/Pari Macan</t>
  </si>
  <si>
    <t>Pari Hidung Sekop</t>
  </si>
  <si>
    <t>Pari Kekeh</t>
  </si>
  <si>
    <t>Udang Putih/Jerbung</t>
  </si>
  <si>
    <t>Udang Krosok</t>
  </si>
  <si>
    <t>Udang Ratu/Raja</t>
  </si>
  <si>
    <t>Udang Barong/Udang Karang</t>
  </si>
  <si>
    <t>Penyu</t>
  </si>
  <si>
    <t>Binatang berkulit keras lainnya</t>
  </si>
  <si>
    <t>Kerang Darah</t>
  </si>
  <si>
    <t>Kerang Hijau</t>
  </si>
  <si>
    <t>Cumi-cumi</t>
  </si>
  <si>
    <t>Gurita</t>
  </si>
  <si>
    <t>Tiram</t>
  </si>
  <si>
    <t>Simping</t>
  </si>
  <si>
    <t>Kerang Mutiara/Tapis-tapis</t>
  </si>
  <si>
    <t>Lola/Susu Bundar</t>
  </si>
  <si>
    <t xml:space="preserve"> J E N I S     I K A N</t>
  </si>
  <si>
    <t>Ikan Terbang</t>
  </si>
  <si>
    <t>Julung-julung</t>
  </si>
  <si>
    <t>Kakap Merah/ Bambangan</t>
  </si>
  <si>
    <t>Swanggi/ Mata Besar</t>
  </si>
  <si>
    <t>Kuro/ Senangin</t>
  </si>
  <si>
    <t>Gulamah/ Tigawaja</t>
  </si>
  <si>
    <t>Tenggriri</t>
  </si>
  <si>
    <t>Cucut Tikus/ Cucut Monyet</t>
  </si>
  <si>
    <t>Alu-alu/ Manggilala/ Pucul</t>
  </si>
  <si>
    <t>Ikan lainnya</t>
  </si>
  <si>
    <t>Pari Kembang/ Pari Macan</t>
  </si>
  <si>
    <t>Udang lainnya</t>
  </si>
  <si>
    <t>Udang Barong/ Udang karang</t>
  </si>
  <si>
    <t>Udang Putih/ Jerbung</t>
  </si>
  <si>
    <t>BINATANG  BERKULIT  LUNAK</t>
  </si>
  <si>
    <t>Kerang Mutiara/ Tapis-tapis</t>
  </si>
  <si>
    <t>Ekor Kuning/ Pisang-pisang</t>
  </si>
  <si>
    <t>Daun Bambu/ Talang-talang</t>
  </si>
  <si>
    <t>kenyar</t>
  </si>
  <si>
    <t>Kerapu balong</t>
  </si>
  <si>
    <t>pari Kelelawar</t>
  </si>
  <si>
    <t>Binatang Kulit Keras</t>
  </si>
  <si>
    <t>Cucut martil/ Capingan</t>
  </si>
  <si>
    <t>Alu-alu/ Manggilala/Pucul</t>
  </si>
  <si>
    <t xml:space="preserve">Kuwe </t>
  </si>
  <si>
    <t>Daun Bambu/ talang-talang</t>
  </si>
  <si>
    <t>Beloso/ Buntut Kerbo</t>
  </si>
  <si>
    <t>Ikan Nomei/ Lomei</t>
  </si>
  <si>
    <t>Karepu Lumpur</t>
  </si>
  <si>
    <t xml:space="preserve">Ikan Beronang </t>
  </si>
  <si>
    <t>Pari kelelawar</t>
  </si>
  <si>
    <t>Pari kekeh</t>
  </si>
  <si>
    <t>Cucut Martil/ Capingan</t>
  </si>
  <si>
    <t>Pari Kembang/ Pari macan</t>
  </si>
  <si>
    <t>Udang Barong/ Udang Karang</t>
  </si>
  <si>
    <t>Binatang Berkulit Keras</t>
  </si>
  <si>
    <t>layang</t>
  </si>
  <si>
    <t>Selangat</t>
  </si>
  <si>
    <t>Ikan gaji</t>
  </si>
  <si>
    <t>Jenis Ikan</t>
  </si>
  <si>
    <t>Biji Nangka karang</t>
  </si>
  <si>
    <t>kurisi</t>
  </si>
  <si>
    <t>pari Kembang/ Pari Macan</t>
  </si>
  <si>
    <t>Binatang berkulit Keras</t>
  </si>
  <si>
    <t>Binatang berkulit Lunak</t>
  </si>
  <si>
    <t>Binatang Berkulit Lunak</t>
  </si>
  <si>
    <t>Binatang berkulit lunak lainnya</t>
  </si>
  <si>
    <t>Kakap Merah /Bambangan</t>
  </si>
  <si>
    <t>Kabupaten / Kota</t>
  </si>
  <si>
    <t>Muroami</t>
  </si>
  <si>
    <t>Jala Tebar</t>
  </si>
  <si>
    <t>Kakap Merah/  Bambangan</t>
  </si>
  <si>
    <t>Udang  barong /Udang Karang</t>
  </si>
  <si>
    <t>Binatang berkulit  Lunak lainnya</t>
  </si>
  <si>
    <t>Perangkap lainnya</t>
  </si>
  <si>
    <t>Huhate</t>
  </si>
  <si>
    <t>Bunga Air</t>
  </si>
  <si>
    <t>Bagan Perahu Rakit</t>
  </si>
  <si>
    <t>Parang - Parang</t>
  </si>
  <si>
    <t>Julung - Julung</t>
  </si>
  <si>
    <t>Ponijo</t>
  </si>
  <si>
    <t>Golok - Golok</t>
  </si>
  <si>
    <t>Alat Pengumpul Teripang</t>
  </si>
  <si>
    <t xml:space="preserve">  Bagan perahu/rakit </t>
  </si>
  <si>
    <t xml:space="preserve">  Bagan tancap</t>
  </si>
  <si>
    <t xml:space="preserve">  Serok dan Songko</t>
  </si>
  <si>
    <t xml:space="preserve">  Anco</t>
  </si>
  <si>
    <t>Jaring angkat lainnya</t>
  </si>
  <si>
    <t xml:space="preserve">  Rawai tuna </t>
  </si>
  <si>
    <t xml:space="preserve">  Rawai hanyut lain selain rawai tuna</t>
  </si>
  <si>
    <t xml:space="preserve">  Rawai tetap</t>
  </si>
  <si>
    <t xml:space="preserve">  Rawai tetap dasar  </t>
  </si>
  <si>
    <t xml:space="preserve">  Huhate</t>
  </si>
  <si>
    <t xml:space="preserve">  Pancing tonda </t>
  </si>
  <si>
    <t xml:space="preserve">  Pancing ulur </t>
  </si>
  <si>
    <t xml:space="preserve">  Pancing tegak </t>
  </si>
  <si>
    <t xml:space="preserve">  Pancing cumi</t>
  </si>
  <si>
    <t xml:space="preserve">  Garpu dan Tombak,               dan lain-lain.</t>
  </si>
  <si>
    <t xml:space="preserve">  Jala tebar</t>
  </si>
  <si>
    <t xml:space="preserve">  Muroami</t>
  </si>
  <si>
    <t xml:space="preserve">  Alat penangkap kepiting</t>
  </si>
  <si>
    <t xml:space="preserve">  Alat penangkap teripang (Ladung)</t>
  </si>
  <si>
    <t xml:space="preserve">  Alat penangkap kerang</t>
  </si>
  <si>
    <t xml:space="preserve">  Alat pengumpul rumput laut</t>
  </si>
  <si>
    <t xml:space="preserve">  Perangkap lainnya</t>
  </si>
  <si>
    <t xml:space="preserve">  Bubu (termasuk Bubu ambal) </t>
  </si>
  <si>
    <t xml:space="preserve">  Jermal </t>
  </si>
  <si>
    <t xml:space="preserve">  Sero                    (termasuk Kelong)</t>
  </si>
  <si>
    <t xml:space="preserve">  Pancing lainnya</t>
  </si>
  <si>
    <t xml:space="preserve">  Pukat tarik udang ganda</t>
  </si>
  <si>
    <t xml:space="preserve">  Pukat tarik udang tunggal </t>
  </si>
  <si>
    <t xml:space="preserve">  Pukat tarik berbingkai </t>
  </si>
  <si>
    <t xml:space="preserve">  Pukat tarik ikan</t>
  </si>
  <si>
    <t xml:space="preserve">  Payang (termasuk Lampara)</t>
  </si>
  <si>
    <t xml:space="preserve">  Dogol (termasuk Lampara dasar, Cantrang)</t>
  </si>
  <si>
    <t>Pukat pantai                    (Jaring arad)</t>
  </si>
  <si>
    <t xml:space="preserve">  Jaring insang hanyut</t>
  </si>
  <si>
    <t xml:space="preserve">  Jaring insang lingkar</t>
  </si>
  <si>
    <t xml:space="preserve">  Jaring klitik</t>
  </si>
  <si>
    <t xml:space="preserve">  Jaring insang tetap</t>
  </si>
  <si>
    <t xml:space="preserve">  Jaring tiga lapis </t>
  </si>
  <si>
    <t xml:space="preserve">  Pancing Tonda</t>
  </si>
  <si>
    <t>Pukat tarik</t>
  </si>
  <si>
    <t>Pukat kantong</t>
  </si>
  <si>
    <t>Jaring insang</t>
  </si>
  <si>
    <t>Pancing</t>
  </si>
  <si>
    <t xml:space="preserve">  Pancing  Cumi</t>
  </si>
  <si>
    <t>Pukat tarik udang ganda</t>
  </si>
  <si>
    <t>Pukat tarik udang tunggal</t>
  </si>
  <si>
    <t>Pukat tarik berbingkai</t>
  </si>
  <si>
    <t>Pukat tarik ikan</t>
  </si>
  <si>
    <t>Payang (tmsk. Lampara)</t>
  </si>
  <si>
    <t>Dogol (tmsk.Lampara dsr,Jr.arad,Cantrang)</t>
  </si>
  <si>
    <t>Jaring insang hayut</t>
  </si>
  <si>
    <t>Jaring klitik</t>
  </si>
  <si>
    <t>Jaring angkat</t>
  </si>
  <si>
    <t>Serok dan songko</t>
  </si>
  <si>
    <t>Rawai tuna</t>
  </si>
  <si>
    <t>Rawai hanyut lainnya selain rawai tuna</t>
  </si>
  <si>
    <t>Rawai dasar tetap</t>
  </si>
  <si>
    <t>Pancing cumi</t>
  </si>
  <si>
    <t>Perangkap</t>
  </si>
  <si>
    <t>Sero (tmsk. Kelong)</t>
  </si>
  <si>
    <t>Bubu (tmsk. Bubu ambai)</t>
  </si>
  <si>
    <t>Alat pengumpul dan penangkap</t>
  </si>
  <si>
    <t>Alat pengumpul rumput laut</t>
  </si>
  <si>
    <t>Alat penangkap kerang</t>
  </si>
  <si>
    <t>Alat penangkap teripang (ladung)</t>
  </si>
  <si>
    <t>Alat penangkap kepiting</t>
  </si>
  <si>
    <t>Jala tebar</t>
  </si>
  <si>
    <t>Garpu dan Tombak</t>
  </si>
  <si>
    <t>Pemindangan</t>
  </si>
  <si>
    <t>Kecap Ikan</t>
  </si>
  <si>
    <t xml:space="preserve">Pengasapan </t>
  </si>
  <si>
    <t>Pengalengan</t>
  </si>
  <si>
    <t xml:space="preserve">Pecap Ikan </t>
  </si>
  <si>
    <t>Kaleng</t>
  </si>
  <si>
    <t>Kering/Asin</t>
  </si>
  <si>
    <t>Pindang</t>
  </si>
  <si>
    <t>Asapan</t>
  </si>
  <si>
    <t>Lainnya</t>
  </si>
  <si>
    <t>Jaring Insang Hanyut</t>
  </si>
  <si>
    <t>Jaring Lingkar</t>
  </si>
  <si>
    <t>Jaring Klitik</t>
  </si>
  <si>
    <t>Pukat pantai (Jaring arad)</t>
  </si>
  <si>
    <t xml:space="preserve">  Bagan perahu/ rakit </t>
  </si>
  <si>
    <t>Pengawetan Peragian</t>
  </si>
  <si>
    <t>Pengeringan/ Pengaraman</t>
  </si>
  <si>
    <t>Alu-alu/ manggilala/ Pucul</t>
  </si>
  <si>
    <t>Parang - parang</t>
  </si>
  <si>
    <t>Tenggiri papan</t>
  </si>
  <si>
    <t>100 Keatas</t>
  </si>
  <si>
    <t>50 - 100</t>
  </si>
  <si>
    <t>50  - 100</t>
  </si>
  <si>
    <t>Teripang</t>
  </si>
  <si>
    <t>Bunga Kerang</t>
  </si>
  <si>
    <t>Ubur - Ubur</t>
  </si>
  <si>
    <t>Rumput Laut</t>
  </si>
  <si>
    <t>Ubur - ubur</t>
  </si>
  <si>
    <t>Banyer</t>
  </si>
  <si>
    <t>Garpu dan Tombak Lain - Lain</t>
  </si>
  <si>
    <t>Pukat Tarik Udang Ganda</t>
  </si>
  <si>
    <t>Pukat Tarik berbingkai</t>
  </si>
  <si>
    <t>Jaring Angkuta Lainnya</t>
  </si>
  <si>
    <t>Rawai Tuna</t>
  </si>
  <si>
    <t xml:space="preserve">Lainya </t>
  </si>
  <si>
    <t xml:space="preserve"> Annual Catch by Species and by type of gear 2014</t>
  </si>
  <si>
    <t>Number  fishing household/fishing establisment by size  of management and by regencies, 2014</t>
  </si>
  <si>
    <t>Number of Fishing  Boats   By Size  of  Boats  and   By Regncies, 2014</t>
  </si>
  <si>
    <t xml:space="preserve"> Number of fishing units  by tipe of gear  and by Regencies, 2014</t>
  </si>
  <si>
    <t>Average prices of fish by species  and by regencies, 2014</t>
  </si>
  <si>
    <t>Annual of preserved commodities by type of preservation and by Regencies, 2014</t>
  </si>
  <si>
    <t>Disposition of by type of disposition and by Regencies, 2014</t>
  </si>
  <si>
    <t>Value of catch by quarters and by Regencies, 2014</t>
  </si>
  <si>
    <t>Value Catch By Species Of gear and by Regencies, 2014</t>
  </si>
  <si>
    <t>Annual catch by quarters and by type of gear, 2014</t>
  </si>
  <si>
    <t>Annual catch by quarters and by Regencies, 2014</t>
  </si>
  <si>
    <t>Annual catch by type of gear and by Regencies, 2014</t>
  </si>
  <si>
    <t>Annual catch by species and by Regencies, 2014</t>
  </si>
  <si>
    <t xml:space="preserve">Tepung Ikan </t>
  </si>
  <si>
    <t>Binatang Berkulit Lunak Lainnya</t>
  </si>
  <si>
    <t>Tabel 2.5.1 : Jumlah Rumah Tangga Perikanan/Perusahaan Menurut Kategori Besarnya Usaha Dan Kabupaten/Kota Tahun 2014</t>
  </si>
  <si>
    <t>Kabupaten/ Kota</t>
  </si>
  <si>
    <t>Satuan (Ton)</t>
  </si>
  <si>
    <t>Tabel 2.5.2 : Jumlah  Armada  Perikanan  Laut  Menurut  Ukuran Dan  Kabupaten/Kota Tahun 2014</t>
  </si>
  <si>
    <t>Tabel  2.5.4  :  Jumlah Trip Penangkapan Perikanan Laut Menurut  Jenis Alat Tangkap dan Kabupaten/Kota Tahun 2014</t>
  </si>
  <si>
    <t>Number  of trips by type of gear  and  by Regencies, 2014</t>
  </si>
  <si>
    <t>TABEL  2.5.5 :  PRODUKSI IKAN LAUT MENURUT  JENIS  IKAN  DAN JENIS ALAT TANGKAP TAHUN 2014</t>
  </si>
  <si>
    <t>Tabel 2.5.6. : Produksi Ikan Laut Menurut Jenis Ikan Dan Kabupaten/Kota Tahun 2014</t>
  </si>
  <si>
    <t>TABEL 2.5.7. : Produksi Ikan Laut Menurut Jenis Alat Tangkap Dan Kabupaten/Kota Tahun 2014</t>
  </si>
  <si>
    <t>Tabel 2.5.8. : Produksi Ikan Laut Menurut Kwartal Dan Kabupaten/Kota Tahun 2014</t>
  </si>
  <si>
    <t>Tabel  2.5.9 :  Produksi Ikan Laut  Menurut Kwartal Dan Jenis Ikan Tahun 2014</t>
  </si>
  <si>
    <t>Tabel   2.5.10. :  Produksi  Ikan  Laut Menurut  Kwartal  dan Jenis Alat Tangkap Tahun  2014</t>
  </si>
  <si>
    <t>Tabel 2.5.11 : Nilai Produksi Ikan Laut Menurut Jenis Ikan Dan Kabupaten / Kota Tahun 2014</t>
  </si>
  <si>
    <t>Tabel   2.5.12  :   Nilai  Produksi  Ikan Laut  Menurut  Kwartal Dan Kabupaten/Kota  Tahun 2014</t>
  </si>
  <si>
    <t>Tabel 2.5.13 : Perlakuan Produksi Perikanan Laut Menurut Cara Perlakuan dan Kabupaten /Kota Tahun 2014</t>
  </si>
  <si>
    <t>Tabel 2.5.14 : Jumlah Ikan Olahan Perikanan Laut Menurut Hasil Olahan dan Kabupaten/Kota Tahun 2014</t>
  </si>
  <si>
    <t>Tabel  2.5.15  :  Harga Rata-rata Ikan Laut  Menurut  Jenis  Ikan Dan  Kabupaten/Kota Tahun  2014</t>
  </si>
  <si>
    <t>Tabel 2.5.3. : Jumlah Unit Penangkapan Di Laut Menurut Jenis Alat Tangkap Dan Kabupaten/Kota, 2014</t>
  </si>
  <si>
    <t>Alat Pengumpul R. Laut</t>
  </si>
  <si>
    <t xml:space="preserve">  Dogol (Lampara dasar, Cantrang)</t>
  </si>
  <si>
    <t>Lola/ susu bundar</t>
  </si>
  <si>
    <t>Binatang Air Lainnya</t>
  </si>
</sst>
</file>

<file path=xl/styles.xml><?xml version="1.0" encoding="utf-8"?>
<styleSheet xmlns="http://schemas.openxmlformats.org/spreadsheetml/2006/main">
  <numFmts count="4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"/>
    <numFmt numFmtId="174" formatCode="#,##0.0_);\(#,##0.0\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0.00000"/>
    <numFmt numFmtId="180" formatCode="0.00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_(* #,##0.000_);_(* \(#,##0.000\);_(* &quot;-&quot;??_);_(@_)"/>
    <numFmt numFmtId="184" formatCode="_(* #,##0.0000_);_(* \(#,##0.0000\);_(* &quot;-&quot;??_);_(@_)"/>
    <numFmt numFmtId="185" formatCode="0.0000"/>
    <numFmt numFmtId="186" formatCode="[$€-2]\ #,##0.00_);[Red]\([$€-2]\ #,##0.00\)"/>
    <numFmt numFmtId="187" formatCode="_(* #,##0.0_);_(* \(#,##0.0\);_(* &quot;-&quot;_);_(@_)"/>
    <numFmt numFmtId="188" formatCode="0.E+00"/>
    <numFmt numFmtId="189" formatCode="[$-421]dd\ mmmm\ yyyy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00"/>
    <numFmt numFmtId="194" formatCode="###\ ###\ ###\ ##0.0;* #\ ##0.0;\ \ \ &quot;-&quot;"/>
    <numFmt numFmtId="195" formatCode="###\ ###\ ###\ ##0;* #\ ##0;\ \ \ &quot;-&quot;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8"/>
      <name val="Tahoma"/>
      <family val="2"/>
    </font>
    <font>
      <sz val="10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i/>
      <sz val="10"/>
      <color indexed="8"/>
      <name val="Tahoma"/>
      <family val="2"/>
    </font>
    <font>
      <i/>
      <sz val="11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i/>
      <sz val="10"/>
      <color indexed="8"/>
      <name val="Tahoma"/>
      <family val="2"/>
    </font>
    <font>
      <b/>
      <sz val="14"/>
      <color indexed="8"/>
      <name val="Tahoma"/>
      <family val="2"/>
    </font>
    <font>
      <i/>
      <sz val="14"/>
      <color indexed="8"/>
      <name val="Tahoma"/>
      <family val="2"/>
    </font>
    <font>
      <b/>
      <sz val="16"/>
      <color indexed="8"/>
      <name val="Tahoma"/>
      <family val="2"/>
    </font>
    <font>
      <i/>
      <sz val="16"/>
      <color indexed="8"/>
      <name val="Tahoma"/>
      <family val="2"/>
    </font>
    <font>
      <sz val="14"/>
      <color indexed="8"/>
      <name val="Tahoma"/>
      <family val="2"/>
    </font>
    <font>
      <b/>
      <sz val="16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63"/>
      <name val="Tahoma"/>
      <family val="2"/>
    </font>
    <font>
      <sz val="12"/>
      <color indexed="60"/>
      <name val="Tahoma"/>
      <family val="2"/>
    </font>
    <font>
      <b/>
      <sz val="18"/>
      <color indexed="60"/>
      <name val="Tahoma"/>
      <family val="2"/>
    </font>
    <font>
      <sz val="12"/>
      <color indexed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0"/>
      <color indexed="30"/>
      <name val="Tahoma"/>
      <family val="2"/>
    </font>
    <font>
      <i/>
      <sz val="10"/>
      <color indexed="10"/>
      <name val="Tahoma"/>
      <family val="2"/>
    </font>
    <font>
      <i/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70C0"/>
      <name val="Tahoma"/>
      <family val="2"/>
    </font>
    <font>
      <sz val="10"/>
      <color rgb="FFFF0000"/>
      <name val="Tahoma"/>
      <family val="2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i/>
      <sz val="10"/>
      <color rgb="FF0070C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41" fontId="13" fillId="0" borderId="0" xfId="43" applyFont="1" applyAlignment="1">
      <alignment/>
    </xf>
    <xf numFmtId="41" fontId="16" fillId="0" borderId="0" xfId="43" applyFont="1" applyAlignment="1">
      <alignment/>
    </xf>
    <xf numFmtId="41" fontId="15" fillId="0" borderId="0" xfId="43" applyFont="1" applyAlignment="1">
      <alignment/>
    </xf>
    <xf numFmtId="41" fontId="8" fillId="0" borderId="0" xfId="43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177" fontId="18" fillId="0" borderId="15" xfId="42" applyNumberFormat="1" applyFont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 wrapText="1"/>
    </xf>
    <xf numFmtId="0" fontId="5" fillId="0" borderId="16" xfId="0" applyFont="1" applyBorder="1" applyAlignment="1">
      <alignment/>
    </xf>
    <xf numFmtId="177" fontId="18" fillId="0" borderId="17" xfId="42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177" fontId="5" fillId="0" borderId="15" xfId="42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right" vertical="top" wrapText="1"/>
    </xf>
    <xf numFmtId="3" fontId="19" fillId="0" borderId="0" xfId="0" applyNumberFormat="1" applyFont="1" applyAlignment="1">
      <alignment/>
    </xf>
    <xf numFmtId="0" fontId="19" fillId="0" borderId="13" xfId="0" applyFont="1" applyBorder="1" applyAlignment="1">
      <alignment horizontal="left" vertical="top" wrapText="1"/>
    </xf>
    <xf numFmtId="177" fontId="5" fillId="0" borderId="0" xfId="42" applyNumberFormat="1" applyFont="1" applyBorder="1" applyAlignment="1">
      <alignment horizontal="center" vertical="top" wrapText="1"/>
    </xf>
    <xf numFmtId="177" fontId="5" fillId="0" borderId="21" xfId="42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177" fontId="7" fillId="0" borderId="0" xfId="42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2" xfId="0" applyFont="1" applyBorder="1" applyAlignment="1">
      <alignment horizontal="left" vertical="top" wrapText="1"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173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3" fontId="19" fillId="0" borderId="0" xfId="0" applyNumberFormat="1" applyFont="1" applyFill="1" applyBorder="1" applyAlignment="1">
      <alignment horizontal="right" vertic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73" fontId="19" fillId="0" borderId="15" xfId="0" applyNumberFormat="1" applyFont="1" applyFill="1" applyBorder="1" applyAlignment="1">
      <alignment horizontal="right" vertical="center" wrapText="1"/>
    </xf>
    <xf numFmtId="173" fontId="5" fillId="0" borderId="15" xfId="0" applyNumberFormat="1" applyFont="1" applyFill="1" applyBorder="1" applyAlignment="1">
      <alignment horizontal="right" vertical="center" wrapText="1"/>
    </xf>
    <xf numFmtId="176" fontId="5" fillId="0" borderId="15" xfId="42" applyNumberFormat="1" applyFont="1" applyFill="1" applyBorder="1" applyAlignment="1">
      <alignment horizontal="right" vertical="center" wrapText="1"/>
    </xf>
    <xf numFmtId="176" fontId="5" fillId="0" borderId="21" xfId="42" applyNumberFormat="1" applyFont="1" applyFill="1" applyBorder="1" applyAlignment="1">
      <alignment horizontal="right" vertical="center" wrapText="1"/>
    </xf>
    <xf numFmtId="173" fontId="5" fillId="0" borderId="21" xfId="0" applyNumberFormat="1" applyFont="1" applyFill="1" applyBorder="1" applyAlignment="1">
      <alignment horizontal="right" vertical="center" wrapText="1"/>
    </xf>
    <xf numFmtId="173" fontId="74" fillId="0" borderId="21" xfId="0" applyNumberFormat="1" applyFont="1" applyFill="1" applyBorder="1" applyAlignment="1">
      <alignment horizontal="right" vertical="center" wrapText="1"/>
    </xf>
    <xf numFmtId="176" fontId="19" fillId="0" borderId="15" xfId="42" applyNumberFormat="1" applyFont="1" applyFill="1" applyBorder="1" applyAlignment="1">
      <alignment horizontal="right" vertical="center" wrapText="1"/>
    </xf>
    <xf numFmtId="176" fontId="11" fillId="0" borderId="15" xfId="42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4" fillId="0" borderId="15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/>
    </xf>
    <xf numFmtId="176" fontId="5" fillId="0" borderId="17" xfId="42" applyNumberFormat="1" applyFont="1" applyFill="1" applyBorder="1" applyAlignment="1">
      <alignment/>
    </xf>
    <xf numFmtId="176" fontId="5" fillId="0" borderId="19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17" xfId="0" applyNumberFormat="1" applyFont="1" applyFill="1" applyBorder="1" applyAlignment="1" quotePrefix="1">
      <alignment horizontal="right" vertical="center" wrapText="1"/>
    </xf>
    <xf numFmtId="0" fontId="5" fillId="0" borderId="19" xfId="0" applyFont="1" applyFill="1" applyBorder="1" applyAlignment="1">
      <alignment/>
    </xf>
    <xf numFmtId="187" fontId="5" fillId="0" borderId="17" xfId="43" applyNumberFormat="1" applyFont="1" applyFill="1" applyBorder="1" applyAlignment="1">
      <alignment/>
    </xf>
    <xf numFmtId="187" fontId="5" fillId="0" borderId="19" xfId="43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 vertical="center" wrapText="1"/>
    </xf>
    <xf numFmtId="173" fontId="12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vertical="center" wrapText="1"/>
    </xf>
    <xf numFmtId="173" fontId="11" fillId="0" borderId="17" xfId="0" applyNumberFormat="1" applyFont="1" applyFill="1" applyBorder="1" applyAlignment="1">
      <alignment horizontal="right" vertical="center" wrapText="1"/>
    </xf>
    <xf numFmtId="173" fontId="7" fillId="0" borderId="17" xfId="0" applyNumberFormat="1" applyFont="1" applyFill="1" applyBorder="1" applyAlignment="1" quotePrefix="1">
      <alignment horizontal="right" vertical="center" wrapText="1"/>
    </xf>
    <xf numFmtId="173" fontId="7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 quotePrefix="1">
      <alignment horizontal="right" vertical="center" wrapText="1"/>
    </xf>
    <xf numFmtId="173" fontId="7" fillId="0" borderId="17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41" fontId="75" fillId="0" borderId="0" xfId="43" applyFont="1" applyFill="1" applyAlignment="1">
      <alignment/>
    </xf>
    <xf numFmtId="187" fontId="8" fillId="0" borderId="0" xfId="43" applyNumberFormat="1" applyFont="1" applyFill="1" applyAlignment="1">
      <alignment/>
    </xf>
    <xf numFmtId="187" fontId="8" fillId="0" borderId="0" xfId="43" applyNumberFormat="1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/>
    </xf>
    <xf numFmtId="175" fontId="8" fillId="0" borderId="0" xfId="0" applyNumberFormat="1" applyFont="1" applyFill="1" applyBorder="1" applyAlignment="1">
      <alignment horizontal="center"/>
    </xf>
    <xf numFmtId="187" fontId="8" fillId="0" borderId="0" xfId="0" applyNumberFormat="1" applyFont="1" applyFill="1" applyAlignment="1">
      <alignment/>
    </xf>
    <xf numFmtId="187" fontId="8" fillId="0" borderId="0" xfId="43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right" vertical="top" wrapText="1"/>
    </xf>
    <xf numFmtId="173" fontId="19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right" vertical="top" wrapText="1"/>
    </xf>
    <xf numFmtId="173" fontId="5" fillId="0" borderId="0" xfId="0" applyNumberFormat="1" applyFont="1" applyFill="1" applyBorder="1" applyAlignment="1">
      <alignment horizontal="right" vertical="top" wrapText="1"/>
    </xf>
    <xf numFmtId="173" fontId="19" fillId="0" borderId="24" xfId="0" applyNumberFormat="1" applyFont="1" applyFill="1" applyBorder="1" applyAlignment="1">
      <alignment horizontal="right" vertical="center" wrapText="1"/>
    </xf>
    <xf numFmtId="173" fontId="5" fillId="0" borderId="24" xfId="0" applyNumberFormat="1" applyFont="1" applyFill="1" applyBorder="1" applyAlignment="1">
      <alignment horizontal="right" vertical="center" wrapText="1"/>
    </xf>
    <xf numFmtId="173" fontId="5" fillId="0" borderId="25" xfId="0" applyNumberFormat="1" applyFont="1" applyFill="1" applyBorder="1" applyAlignment="1">
      <alignment horizontal="right" vertical="center" wrapText="1"/>
    </xf>
    <xf numFmtId="0" fontId="76" fillId="0" borderId="15" xfId="0" applyFont="1" applyFill="1" applyBorder="1" applyAlignment="1">
      <alignment horizontal="right" vertical="center" wrapText="1"/>
    </xf>
    <xf numFmtId="173" fontId="7" fillId="0" borderId="15" xfId="0" applyNumberFormat="1" applyFont="1" applyFill="1" applyBorder="1" applyAlignment="1">
      <alignment horizontal="right" vertical="center" wrapText="1"/>
    </xf>
    <xf numFmtId="173" fontId="31" fillId="0" borderId="15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right" vertical="top" wrapText="1"/>
    </xf>
    <xf numFmtId="173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73" fontId="77" fillId="0" borderId="21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173" fontId="7" fillId="0" borderId="15" xfId="0" applyNumberFormat="1" applyFont="1" applyFill="1" applyBorder="1" applyAlignment="1" quotePrefix="1">
      <alignment horizontal="right" vertical="center" wrapText="1"/>
    </xf>
    <xf numFmtId="173" fontId="7" fillId="0" borderId="21" xfId="0" applyNumberFormat="1" applyFont="1" applyFill="1" applyBorder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3" fontId="7" fillId="0" borderId="21" xfId="0" applyNumberFormat="1" applyFont="1" applyFill="1" applyBorder="1" applyAlignment="1" quotePrefix="1">
      <alignment horizontal="right" vertical="center" wrapText="1"/>
    </xf>
    <xf numFmtId="173" fontId="7" fillId="0" borderId="0" xfId="0" applyNumberFormat="1" applyFont="1" applyFill="1" applyBorder="1" applyAlignment="1" quotePrefix="1">
      <alignment horizontal="right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right" vertical="center"/>
    </xf>
    <xf numFmtId="187" fontId="76" fillId="0" borderId="21" xfId="43" applyNumberFormat="1" applyFont="1" applyFill="1" applyBorder="1" applyAlignment="1">
      <alignment/>
    </xf>
    <xf numFmtId="173" fontId="5" fillId="0" borderId="15" xfId="0" applyNumberFormat="1" applyFont="1" applyFill="1" applyBorder="1" applyAlignment="1" quotePrefix="1">
      <alignment horizontal="right" vertical="center" wrapText="1"/>
    </xf>
    <xf numFmtId="173" fontId="5" fillId="0" borderId="21" xfId="0" applyNumberFormat="1" applyFont="1" applyFill="1" applyBorder="1" applyAlignment="1" quotePrefix="1">
      <alignment horizontal="right" vertical="center" wrapText="1"/>
    </xf>
    <xf numFmtId="173" fontId="5" fillId="0" borderId="0" xfId="0" applyNumberFormat="1" applyFont="1" applyFill="1" applyBorder="1" applyAlignment="1" quotePrefix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6" fillId="0" borderId="27" xfId="0" applyFont="1" applyFill="1" applyBorder="1" applyAlignment="1">
      <alignment/>
    </xf>
    <xf numFmtId="173" fontId="32" fillId="0" borderId="15" xfId="0" applyNumberFormat="1" applyFont="1" applyFill="1" applyBorder="1" applyAlignment="1" quotePrefix="1">
      <alignment horizontal="right" vertical="center" wrapText="1"/>
    </xf>
    <xf numFmtId="175" fontId="5" fillId="0" borderId="0" xfId="0" applyNumberFormat="1" applyFont="1" applyFill="1" applyBorder="1" applyAlignment="1">
      <alignment/>
    </xf>
    <xf numFmtId="187" fontId="74" fillId="0" borderId="21" xfId="43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top" wrapText="1"/>
    </xf>
    <xf numFmtId="173" fontId="12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173" fontId="5" fillId="0" borderId="17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173" fontId="5" fillId="0" borderId="17" xfId="0" applyNumberFormat="1" applyFont="1" applyFill="1" applyBorder="1" applyAlignment="1">
      <alignment horizontal="right" vertical="top" wrapText="1"/>
    </xf>
    <xf numFmtId="173" fontId="19" fillId="0" borderId="17" xfId="0" applyNumberFormat="1" applyFont="1" applyFill="1" applyBorder="1" applyAlignment="1">
      <alignment horizontal="center" vertical="top" wrapText="1"/>
    </xf>
    <xf numFmtId="173" fontId="19" fillId="0" borderId="17" xfId="0" applyNumberFormat="1" applyFont="1" applyFill="1" applyBorder="1" applyAlignment="1">
      <alignment horizontal="right" vertical="top" wrapText="1"/>
    </xf>
    <xf numFmtId="173" fontId="77" fillId="0" borderId="19" xfId="0" applyNumberFormat="1" applyFont="1" applyFill="1" applyBorder="1" applyAlignment="1">
      <alignment horizontal="right" vertical="top" wrapText="1"/>
    </xf>
    <xf numFmtId="0" fontId="31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173" fontId="19" fillId="0" borderId="19" xfId="0" applyNumberFormat="1" applyFont="1" applyFill="1" applyBorder="1" applyAlignment="1">
      <alignment horizontal="right" vertical="top" wrapText="1"/>
    </xf>
    <xf numFmtId="173" fontId="20" fillId="0" borderId="0" xfId="0" applyNumberFormat="1" applyFont="1" applyBorder="1" applyAlignment="1">
      <alignment horizontal="right" vertical="top" wrapText="1"/>
    </xf>
    <xf numFmtId="187" fontId="8" fillId="0" borderId="0" xfId="43" applyNumberFormat="1" applyFont="1" applyAlignment="1">
      <alignment/>
    </xf>
    <xf numFmtId="41" fontId="15" fillId="0" borderId="0" xfId="43" applyNumberFormat="1" applyFont="1" applyBorder="1" applyAlignment="1">
      <alignment/>
    </xf>
    <xf numFmtId="41" fontId="4" fillId="0" borderId="0" xfId="43" applyFont="1" applyAlignment="1">
      <alignment horizontal="center"/>
    </xf>
    <xf numFmtId="187" fontId="15" fillId="0" borderId="0" xfId="43" applyNumberFormat="1" applyFont="1" applyAlignment="1">
      <alignment horizontal="center"/>
    </xf>
    <xf numFmtId="187" fontId="15" fillId="0" borderId="0" xfId="43" applyNumberFormat="1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87" fontId="8" fillId="0" borderId="0" xfId="43" applyNumberFormat="1" applyFont="1" applyBorder="1" applyAlignment="1">
      <alignment/>
    </xf>
    <xf numFmtId="0" fontId="33" fillId="0" borderId="0" xfId="0" applyFont="1" applyAlignment="1">
      <alignment horizontal="center" vertical="center"/>
    </xf>
    <xf numFmtId="187" fontId="34" fillId="0" borderId="0" xfId="43" applyNumberFormat="1" applyFont="1" applyAlignment="1">
      <alignment horizontal="right" vertical="center"/>
    </xf>
    <xf numFmtId="0" fontId="35" fillId="0" borderId="0" xfId="0" applyFont="1" applyAlignment="1">
      <alignment/>
    </xf>
    <xf numFmtId="0" fontId="7" fillId="0" borderId="0" xfId="0" applyFont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41" fontId="5" fillId="0" borderId="0" xfId="43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3" fontId="19" fillId="0" borderId="10" xfId="42" applyFont="1" applyFill="1" applyBorder="1" applyAlignment="1">
      <alignment horizontal="right" vertical="center" wrapText="1"/>
    </xf>
    <xf numFmtId="43" fontId="19" fillId="0" borderId="15" xfId="42" applyFont="1" applyFill="1" applyBorder="1" applyAlignment="1">
      <alignment horizontal="right" vertical="center" wrapText="1"/>
    </xf>
    <xf numFmtId="43" fontId="19" fillId="0" borderId="17" xfId="42" applyFont="1" applyFill="1" applyBorder="1" applyAlignment="1">
      <alignment horizontal="right" vertical="center" wrapText="1"/>
    </xf>
    <xf numFmtId="187" fontId="5" fillId="0" borderId="15" xfId="43" applyNumberFormat="1" applyFont="1" applyFill="1" applyBorder="1" applyAlignment="1">
      <alignment horizontal="center"/>
    </xf>
    <xf numFmtId="187" fontId="5" fillId="0" borderId="21" xfId="43" applyNumberFormat="1" applyFont="1" applyFill="1" applyBorder="1" applyAlignment="1">
      <alignment horizontal="center"/>
    </xf>
    <xf numFmtId="43" fontId="5" fillId="0" borderId="10" xfId="42" applyFont="1" applyFill="1" applyBorder="1" applyAlignment="1">
      <alignment horizontal="center"/>
    </xf>
    <xf numFmtId="43" fontId="5" fillId="0" borderId="26" xfId="42" applyFont="1" applyFill="1" applyBorder="1" applyAlignment="1">
      <alignment horizontal="center"/>
    </xf>
    <xf numFmtId="43" fontId="5" fillId="0" borderId="15" xfId="42" applyFont="1" applyFill="1" applyBorder="1" applyAlignment="1">
      <alignment/>
    </xf>
    <xf numFmtId="43" fontId="5" fillId="0" borderId="21" xfId="42" applyFont="1" applyFill="1" applyBorder="1" applyAlignment="1">
      <alignment/>
    </xf>
    <xf numFmtId="43" fontId="5" fillId="0" borderId="17" xfId="42" applyFont="1" applyFill="1" applyBorder="1" applyAlignment="1">
      <alignment/>
    </xf>
    <xf numFmtId="43" fontId="5" fillId="0" borderId="19" xfId="42" applyFont="1" applyFill="1" applyBorder="1" applyAlignment="1">
      <alignment/>
    </xf>
    <xf numFmtId="0" fontId="29" fillId="0" borderId="0" xfId="0" applyFont="1" applyFill="1" applyAlignment="1">
      <alignment/>
    </xf>
    <xf numFmtId="41" fontId="5" fillId="0" borderId="0" xfId="43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41" fontId="29" fillId="0" borderId="0" xfId="43" applyFont="1" applyFill="1" applyAlignment="1">
      <alignment/>
    </xf>
    <xf numFmtId="176" fontId="8" fillId="0" borderId="0" xfId="42" applyNumberFormat="1" applyFont="1" applyFill="1" applyAlignment="1">
      <alignment/>
    </xf>
    <xf numFmtId="43" fontId="5" fillId="0" borderId="0" xfId="42" applyFont="1" applyFill="1" applyAlignment="1">
      <alignment/>
    </xf>
    <xf numFmtId="176" fontId="5" fillId="0" borderId="0" xfId="42" applyNumberFormat="1" applyFont="1" applyFill="1" applyAlignment="1">
      <alignment/>
    </xf>
    <xf numFmtId="41" fontId="15" fillId="0" borderId="0" xfId="43" applyFont="1" applyFill="1" applyAlignment="1">
      <alignment/>
    </xf>
    <xf numFmtId="176" fontId="5" fillId="0" borderId="0" xfId="42" applyNumberFormat="1" applyFont="1" applyFill="1" applyAlignment="1">
      <alignment horizontal="right" vertical="top" wrapText="1"/>
    </xf>
    <xf numFmtId="0" fontId="28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right" vertical="top" wrapText="1"/>
    </xf>
    <xf numFmtId="177" fontId="7" fillId="0" borderId="15" xfId="42" applyNumberFormat="1" applyFont="1" applyFill="1" applyBorder="1" applyAlignment="1">
      <alignment horizontal="center" vertical="top" wrapText="1"/>
    </xf>
    <xf numFmtId="177" fontId="7" fillId="0" borderId="15" xfId="42" applyNumberFormat="1" applyFont="1" applyFill="1" applyBorder="1" applyAlignment="1">
      <alignment horizontal="center" vertical="center" wrapText="1"/>
    </xf>
    <xf numFmtId="177" fontId="79" fillId="0" borderId="26" xfId="42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/>
    </xf>
    <xf numFmtId="177" fontId="7" fillId="0" borderId="17" xfId="42" applyNumberFormat="1" applyFont="1" applyFill="1" applyBorder="1" applyAlignment="1">
      <alignment horizontal="center"/>
    </xf>
    <xf numFmtId="177" fontId="7" fillId="0" borderId="19" xfId="42" applyNumberFormat="1" applyFont="1" applyFill="1" applyBorder="1" applyAlignment="1">
      <alignment horizontal="center"/>
    </xf>
    <xf numFmtId="177" fontId="7" fillId="0" borderId="17" xfId="42" applyNumberFormat="1" applyFont="1" applyFill="1" applyBorder="1" applyAlignment="1">
      <alignment horizontal="center" vertical="center"/>
    </xf>
    <xf numFmtId="177" fontId="7" fillId="0" borderId="19" xfId="42" applyNumberFormat="1" applyFont="1" applyFill="1" applyBorder="1" applyAlignment="1">
      <alignment horizontal="center" vertical="center"/>
    </xf>
    <xf numFmtId="177" fontId="7" fillId="0" borderId="10" xfId="42" applyNumberFormat="1" applyFont="1" applyFill="1" applyBorder="1" applyAlignment="1">
      <alignment horizontal="center" vertical="top" wrapText="1"/>
    </xf>
    <xf numFmtId="177" fontId="79" fillId="0" borderId="10" xfId="42" applyNumberFormat="1" applyFont="1" applyFill="1" applyBorder="1" applyAlignment="1">
      <alignment horizontal="center" vertical="top" wrapText="1"/>
    </xf>
    <xf numFmtId="177" fontId="7" fillId="0" borderId="26" xfId="42" applyNumberFormat="1" applyFont="1" applyFill="1" applyBorder="1" applyAlignment="1">
      <alignment horizontal="center" vertical="top" wrapText="1"/>
    </xf>
    <xf numFmtId="177" fontId="5" fillId="0" borderId="32" xfId="42" applyNumberFormat="1" applyFont="1" applyFill="1" applyBorder="1" applyAlignment="1">
      <alignment vertical="center" wrapText="1"/>
    </xf>
    <xf numFmtId="177" fontId="7" fillId="0" borderId="21" xfId="42" applyNumberFormat="1" applyFont="1" applyFill="1" applyBorder="1" applyAlignment="1">
      <alignment horizontal="center" vertical="center" wrapText="1"/>
    </xf>
    <xf numFmtId="177" fontId="5" fillId="0" borderId="21" xfId="42" applyNumberFormat="1" applyFont="1" applyFill="1" applyBorder="1" applyAlignment="1">
      <alignment horizontal="center" vertical="center" wrapText="1"/>
    </xf>
    <xf numFmtId="177" fontId="5" fillId="0" borderId="21" xfId="42" applyNumberFormat="1" applyFont="1" applyFill="1" applyBorder="1" applyAlignment="1">
      <alignment vertical="center" wrapText="1"/>
    </xf>
    <xf numFmtId="177" fontId="5" fillId="0" borderId="15" xfId="42" applyNumberFormat="1" applyFont="1" applyFill="1" applyBorder="1" applyAlignment="1" quotePrefix="1">
      <alignment vertical="center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9" fillId="0" borderId="14" xfId="0" applyFont="1" applyBorder="1" applyAlignment="1">
      <alignment horizontal="right" vertical="top" wrapText="1"/>
    </xf>
    <xf numFmtId="3" fontId="19" fillId="0" borderId="15" xfId="0" applyNumberFormat="1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26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41" fontId="5" fillId="0" borderId="15" xfId="43" applyFont="1" applyFill="1" applyBorder="1" applyAlignment="1">
      <alignment vertical="center"/>
    </xf>
    <xf numFmtId="41" fontId="5" fillId="0" borderId="21" xfId="43" applyFont="1" applyFill="1" applyBorder="1" applyAlignment="1">
      <alignment vertical="center"/>
    </xf>
    <xf numFmtId="41" fontId="5" fillId="0" borderId="0" xfId="43" applyFont="1" applyAlignment="1">
      <alignment/>
    </xf>
    <xf numFmtId="41" fontId="5" fillId="0" borderId="15" xfId="43" applyNumberFormat="1" applyFont="1" applyFill="1" applyBorder="1" applyAlignment="1">
      <alignment vertical="center"/>
    </xf>
    <xf numFmtId="41" fontId="5" fillId="0" borderId="15" xfId="43" applyFont="1" applyBorder="1" applyAlignment="1">
      <alignment vertical="center"/>
    </xf>
    <xf numFmtId="41" fontId="5" fillId="0" borderId="21" xfId="43" applyFont="1" applyBorder="1" applyAlignment="1">
      <alignment vertical="center"/>
    </xf>
    <xf numFmtId="41" fontId="19" fillId="0" borderId="0" xfId="43" applyFont="1" applyBorder="1" applyAlignment="1">
      <alignment horizontal="right"/>
    </xf>
    <xf numFmtId="0" fontId="19" fillId="0" borderId="22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right" vertical="top" wrapText="1"/>
    </xf>
    <xf numFmtId="0" fontId="19" fillId="0" borderId="19" xfId="0" applyFont="1" applyBorder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173" fontId="19" fillId="0" borderId="17" xfId="0" applyNumberFormat="1" applyFont="1" applyBorder="1" applyAlignment="1">
      <alignment horizontal="center" vertical="top" wrapText="1"/>
    </xf>
    <xf numFmtId="177" fontId="18" fillId="0" borderId="32" xfId="42" applyNumberFormat="1" applyFont="1" applyBorder="1" applyAlignment="1">
      <alignment horizontal="center" vertical="center"/>
    </xf>
    <xf numFmtId="177" fontId="18" fillId="0" borderId="0" xfId="42" applyNumberFormat="1" applyFont="1" applyBorder="1" applyAlignment="1">
      <alignment horizontal="center" vertical="top" wrapText="1"/>
    </xf>
    <xf numFmtId="177" fontId="18" fillId="0" borderId="15" xfId="42" applyNumberFormat="1" applyFont="1" applyBorder="1" applyAlignment="1" quotePrefix="1">
      <alignment horizontal="center" vertical="top" wrapText="1"/>
    </xf>
    <xf numFmtId="177" fontId="18" fillId="0" borderId="0" xfId="42" applyNumberFormat="1" applyFont="1" applyBorder="1" applyAlignment="1" quotePrefix="1">
      <alignment horizontal="center" vertical="top" wrapText="1"/>
    </xf>
    <xf numFmtId="187" fontId="5" fillId="0" borderId="0" xfId="43" applyNumberFormat="1" applyFont="1" applyAlignment="1">
      <alignment/>
    </xf>
    <xf numFmtId="187" fontId="5" fillId="0" borderId="0" xfId="43" applyNumberFormat="1" applyFont="1" applyAlignment="1">
      <alignment horizontal="center"/>
    </xf>
    <xf numFmtId="0" fontId="29" fillId="0" borderId="0" xfId="0" applyFont="1" applyAlignment="1">
      <alignment/>
    </xf>
    <xf numFmtId="173" fontId="5" fillId="0" borderId="18" xfId="0" applyNumberFormat="1" applyFont="1" applyBorder="1" applyAlignment="1">
      <alignment vertical="top" wrapText="1"/>
    </xf>
    <xf numFmtId="173" fontId="5" fillId="0" borderId="17" xfId="0" applyNumberFormat="1" applyFont="1" applyBorder="1" applyAlignment="1">
      <alignment horizontal="center" vertical="top" wrapText="1"/>
    </xf>
    <xf numFmtId="173" fontId="5" fillId="0" borderId="18" xfId="0" applyNumberFormat="1" applyFont="1" applyBorder="1" applyAlignment="1">
      <alignment horizontal="center" vertical="top" wrapText="1"/>
    </xf>
    <xf numFmtId="173" fontId="5" fillId="0" borderId="33" xfId="0" applyNumberFormat="1" applyFont="1" applyBorder="1" applyAlignment="1">
      <alignment horizontal="center" vertical="top" wrapText="1"/>
    </xf>
    <xf numFmtId="173" fontId="5" fillId="0" borderId="34" xfId="0" applyNumberFormat="1" applyFont="1" applyBorder="1" applyAlignment="1">
      <alignment horizontal="center" vertical="top" wrapText="1"/>
    </xf>
    <xf numFmtId="173" fontId="5" fillId="0" borderId="35" xfId="0" applyNumberFormat="1" applyFont="1" applyBorder="1" applyAlignment="1">
      <alignment vertical="top" wrapText="1"/>
    </xf>
    <xf numFmtId="0" fontId="5" fillId="0" borderId="13" xfId="0" applyFont="1" applyFill="1" applyBorder="1" applyAlignment="1">
      <alignment horizontal="right" vertical="center" wrapText="1"/>
    </xf>
    <xf numFmtId="177" fontId="5" fillId="0" borderId="15" xfId="42" applyNumberFormat="1" applyFont="1" applyFill="1" applyBorder="1" applyAlignment="1">
      <alignment vertical="center" wrapText="1"/>
    </xf>
    <xf numFmtId="177" fontId="5" fillId="0" borderId="32" xfId="42" applyNumberFormat="1" applyFont="1" applyFill="1" applyBorder="1" applyAlignment="1">
      <alignment horizontal="right" vertical="center" wrapText="1"/>
    </xf>
    <xf numFmtId="177" fontId="5" fillId="0" borderId="15" xfId="42" applyNumberFormat="1" applyFont="1" applyFill="1" applyBorder="1" applyAlignment="1">
      <alignment horizontal="right" vertical="center" wrapText="1"/>
    </xf>
    <xf numFmtId="177" fontId="5" fillId="0" borderId="0" xfId="42" applyNumberFormat="1" applyFont="1" applyFill="1" applyBorder="1" applyAlignment="1">
      <alignment horizontal="right" vertical="center" wrapText="1"/>
    </xf>
    <xf numFmtId="177" fontId="5" fillId="0" borderId="36" xfId="42" applyNumberFormat="1" applyFont="1" applyFill="1" applyBorder="1" applyAlignment="1">
      <alignment horizontal="right" vertical="center" wrapText="1"/>
    </xf>
    <xf numFmtId="177" fontId="5" fillId="0" borderId="27" xfId="42" applyNumberFormat="1" applyFont="1" applyFill="1" applyBorder="1" applyAlignment="1">
      <alignment horizontal="right" vertical="center" wrapText="1"/>
    </xf>
    <xf numFmtId="177" fontId="19" fillId="0" borderId="32" xfId="42" applyNumberFormat="1" applyFont="1" applyFill="1" applyBorder="1" applyAlignment="1">
      <alignment horizontal="right" vertical="center" wrapText="1"/>
    </xf>
    <xf numFmtId="177" fontId="5" fillId="0" borderId="0" xfId="42" applyNumberFormat="1" applyFont="1" applyFill="1" applyBorder="1" applyAlignment="1">
      <alignment vertical="center" wrapText="1"/>
    </xf>
    <xf numFmtId="177" fontId="5" fillId="0" borderId="37" xfId="42" applyNumberFormat="1" applyFont="1" applyFill="1" applyBorder="1" applyAlignment="1">
      <alignment vertical="center" wrapText="1"/>
    </xf>
    <xf numFmtId="177" fontId="5" fillId="0" borderId="23" xfId="42" applyNumberFormat="1" applyFont="1" applyFill="1" applyBorder="1" applyAlignment="1">
      <alignment vertical="center" wrapText="1"/>
    </xf>
    <xf numFmtId="177" fontId="5" fillId="0" borderId="10" xfId="42" applyNumberFormat="1" applyFont="1" applyFill="1" applyBorder="1" applyAlignment="1">
      <alignment vertical="center" wrapText="1"/>
    </xf>
    <xf numFmtId="177" fontId="5" fillId="0" borderId="21" xfId="42" applyNumberFormat="1" applyFont="1" applyBorder="1" applyAlignment="1">
      <alignment vertical="center"/>
    </xf>
    <xf numFmtId="177" fontId="5" fillId="0" borderId="36" xfId="42" applyNumberFormat="1" applyFont="1" applyFill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73" fontId="12" fillId="0" borderId="1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177" fontId="7" fillId="0" borderId="36" xfId="42" applyNumberFormat="1" applyFont="1" applyBorder="1" applyAlignment="1">
      <alignment horizontal="center" vertical="center" wrapText="1"/>
    </xf>
    <xf numFmtId="177" fontId="7" fillId="0" borderId="17" xfId="42" applyNumberFormat="1" applyFont="1" applyBorder="1" applyAlignment="1">
      <alignment horizontal="center" vertical="center" wrapText="1"/>
    </xf>
    <xf numFmtId="177" fontId="7" fillId="0" borderId="19" xfId="42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77" fontId="19" fillId="0" borderId="15" xfId="4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177" fontId="19" fillId="0" borderId="15" xfId="42" applyNumberFormat="1" applyFont="1" applyBorder="1" applyAlignment="1">
      <alignment horizontal="center" vertical="center" wrapText="1"/>
    </xf>
    <xf numFmtId="177" fontId="11" fillId="0" borderId="15" xfId="42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177" fontId="7" fillId="0" borderId="15" xfId="42" applyNumberFormat="1" applyFont="1" applyBorder="1" applyAlignment="1">
      <alignment horizontal="center" vertical="center" wrapText="1"/>
    </xf>
    <xf numFmtId="177" fontId="7" fillId="0" borderId="23" xfId="42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 quotePrefix="1">
      <alignment horizontal="center" vertical="center" wrapText="1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7" fillId="0" borderId="17" xfId="0" applyNumberFormat="1" applyFont="1" applyBorder="1" applyAlignment="1" quotePrefix="1">
      <alignment horizontal="center" vertical="center" wrapText="1"/>
    </xf>
    <xf numFmtId="1" fontId="7" fillId="0" borderId="18" xfId="0" applyNumberFormat="1" applyFont="1" applyBorder="1" applyAlignment="1" quotePrefix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1" fontId="7" fillId="0" borderId="35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177" fontId="11" fillId="0" borderId="31" xfId="42" applyNumberFormat="1" applyFont="1" applyBorder="1" applyAlignment="1">
      <alignment horizontal="center" vertical="center" wrapText="1"/>
    </xf>
    <xf numFmtId="177" fontId="11" fillId="0" borderId="38" xfId="42" applyNumberFormat="1" applyFont="1" applyBorder="1" applyAlignment="1">
      <alignment horizontal="center" vertical="center" wrapText="1"/>
    </xf>
    <xf numFmtId="177" fontId="11" fillId="0" borderId="39" xfId="42" applyNumberFormat="1" applyFont="1" applyBorder="1" applyAlignment="1">
      <alignment horizontal="center" vertical="center" wrapText="1"/>
    </xf>
    <xf numFmtId="177" fontId="11" fillId="0" borderId="10" xfId="42" applyNumberFormat="1" applyFont="1" applyBorder="1" applyAlignment="1">
      <alignment horizontal="center" vertical="center" wrapText="1"/>
    </xf>
    <xf numFmtId="177" fontId="7" fillId="0" borderId="10" xfId="42" applyNumberFormat="1" applyFont="1" applyBorder="1" applyAlignment="1">
      <alignment horizontal="right" vertical="center" wrapText="1"/>
    </xf>
    <xf numFmtId="177" fontId="7" fillId="0" borderId="10" xfId="42" applyNumberFormat="1" applyFont="1" applyBorder="1" applyAlignment="1">
      <alignment horizontal="center" vertical="center" wrapText="1"/>
    </xf>
    <xf numFmtId="177" fontId="7" fillId="0" borderId="21" xfId="42" applyNumberFormat="1" applyFont="1" applyBorder="1" applyAlignment="1">
      <alignment horizontal="right" vertical="center" wrapText="1"/>
    </xf>
    <xf numFmtId="177" fontId="11" fillId="0" borderId="40" xfId="42" applyNumberFormat="1" applyFont="1" applyBorder="1" applyAlignment="1">
      <alignment horizontal="center" vertical="center" wrapText="1"/>
    </xf>
    <xf numFmtId="177" fontId="11" fillId="0" borderId="10" xfId="42" applyNumberFormat="1" applyFont="1" applyBorder="1" applyAlignment="1">
      <alignment horizontal="right" vertical="center" wrapText="1"/>
    </xf>
    <xf numFmtId="177" fontId="7" fillId="0" borderId="28" xfId="42" applyNumberFormat="1" applyFont="1" applyBorder="1" applyAlignment="1">
      <alignment horizontal="right" vertical="center" wrapText="1"/>
    </xf>
    <xf numFmtId="177" fontId="7" fillId="0" borderId="26" xfId="42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77" fontId="23" fillId="0" borderId="0" xfId="42" applyNumberFormat="1" applyFont="1" applyBorder="1" applyAlignment="1" quotePrefix="1">
      <alignment horizontal="center" vertical="center" wrapText="1"/>
    </xf>
    <xf numFmtId="177" fontId="23" fillId="0" borderId="0" xfId="42" applyNumberFormat="1" applyFont="1" applyBorder="1" applyAlignment="1">
      <alignment horizontal="center" vertical="center" wrapText="1"/>
    </xf>
    <xf numFmtId="177" fontId="23" fillId="0" borderId="15" xfId="42" applyNumberFormat="1" applyFont="1" applyBorder="1" applyAlignment="1" quotePrefix="1">
      <alignment horizontal="center" vertical="center" wrapText="1"/>
    </xf>
    <xf numFmtId="177" fontId="23" fillId="0" borderId="21" xfId="42" applyNumberFormat="1" applyFont="1" applyBorder="1" applyAlignment="1">
      <alignment horizontal="center" vertical="center" wrapText="1"/>
    </xf>
    <xf numFmtId="177" fontId="23" fillId="0" borderId="15" xfId="42" applyNumberFormat="1" applyFont="1" applyBorder="1" applyAlignment="1">
      <alignment horizontal="center" vertical="center" wrapText="1"/>
    </xf>
    <xf numFmtId="177" fontId="23" fillId="0" borderId="21" xfId="42" applyNumberFormat="1" applyFont="1" applyBorder="1" applyAlignment="1" quotePrefix="1">
      <alignment horizontal="center" vertical="center" wrapText="1"/>
    </xf>
    <xf numFmtId="177" fontId="18" fillId="0" borderId="23" xfId="42" applyNumberFormat="1" applyFont="1" applyBorder="1" applyAlignment="1">
      <alignment horizontal="center" vertical="center"/>
    </xf>
    <xf numFmtId="177" fontId="18" fillId="0" borderId="15" xfId="42" applyNumberFormat="1" applyFont="1" applyBorder="1" applyAlignment="1">
      <alignment horizontal="center" vertical="center"/>
    </xf>
    <xf numFmtId="177" fontId="23" fillId="0" borderId="23" xfId="42" applyNumberFormat="1" applyFont="1" applyBorder="1" applyAlignment="1">
      <alignment horizontal="center" vertical="center" wrapText="1"/>
    </xf>
    <xf numFmtId="177" fontId="23" fillId="0" borderId="23" xfId="42" applyNumberFormat="1" applyFont="1" applyBorder="1" applyAlignment="1" quotePrefix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7" fontId="19" fillId="0" borderId="32" xfId="42" applyNumberFormat="1" applyFont="1" applyBorder="1" applyAlignment="1">
      <alignment vertical="top" wrapText="1"/>
    </xf>
    <xf numFmtId="177" fontId="5" fillId="0" borderId="23" xfId="42" applyNumberFormat="1" applyFont="1" applyBorder="1" applyAlignment="1">
      <alignment horizontal="right" vertical="top" wrapText="1"/>
    </xf>
    <xf numFmtId="177" fontId="5" fillId="0" borderId="15" xfId="42" applyNumberFormat="1" applyFont="1" applyBorder="1" applyAlignment="1">
      <alignment horizontal="right" vertical="top" wrapText="1"/>
    </xf>
    <xf numFmtId="177" fontId="18" fillId="0" borderId="21" xfId="42" applyNumberFormat="1" applyFont="1" applyBorder="1" applyAlignment="1">
      <alignment horizontal="center" vertical="top" wrapText="1"/>
    </xf>
    <xf numFmtId="177" fontId="18" fillId="0" borderId="21" xfId="42" applyNumberFormat="1" applyFont="1" applyBorder="1" applyAlignment="1" quotePrefix="1">
      <alignment horizontal="center" vertical="top" wrapText="1"/>
    </xf>
    <xf numFmtId="177" fontId="19" fillId="0" borderId="18" xfId="42" applyNumberFormat="1" applyFont="1" applyBorder="1" applyAlignment="1">
      <alignment horizontal="center" vertical="center" wrapText="1"/>
    </xf>
    <xf numFmtId="177" fontId="5" fillId="0" borderId="36" xfId="42" applyNumberFormat="1" applyFont="1" applyBorder="1" applyAlignment="1">
      <alignment horizontal="center" vertical="top" wrapText="1"/>
    </xf>
    <xf numFmtId="177" fontId="5" fillId="0" borderId="36" xfId="42" applyNumberFormat="1" applyFont="1" applyBorder="1" applyAlignment="1" quotePrefix="1">
      <alignment horizontal="center" vertical="top" wrapText="1"/>
    </xf>
    <xf numFmtId="177" fontId="5" fillId="0" borderId="37" xfId="42" applyNumberFormat="1" applyFont="1" applyBorder="1" applyAlignment="1" quotePrefix="1">
      <alignment horizontal="center" vertical="top" wrapText="1"/>
    </xf>
    <xf numFmtId="177" fontId="19" fillId="0" borderId="15" xfId="42" applyNumberFormat="1" applyFont="1" applyBorder="1" applyAlignment="1">
      <alignment horizontal="right" vertical="center" wrapText="1"/>
    </xf>
    <xf numFmtId="177" fontId="12" fillId="0" borderId="32" xfId="42" applyNumberFormat="1" applyFont="1" applyBorder="1" applyAlignment="1">
      <alignment horizontal="center" vertical="center" wrapText="1"/>
    </xf>
    <xf numFmtId="177" fontId="5" fillId="0" borderId="32" xfId="42" applyNumberFormat="1" applyFont="1" applyBorder="1" applyAlignment="1">
      <alignment horizontal="center" vertical="center" wrapText="1"/>
    </xf>
    <xf numFmtId="177" fontId="5" fillId="0" borderId="36" xfId="42" applyNumberFormat="1" applyFont="1" applyBorder="1" applyAlignment="1">
      <alignment horizontal="right" vertical="center" wrapText="1"/>
    </xf>
    <xf numFmtId="177" fontId="5" fillId="0" borderId="23" xfId="42" applyNumberFormat="1" applyFont="1" applyBorder="1" applyAlignment="1">
      <alignment horizontal="right" vertical="center" wrapText="1"/>
    </xf>
    <xf numFmtId="177" fontId="5" fillId="0" borderId="21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8" fillId="0" borderId="18" xfId="0" applyFont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77" fontId="7" fillId="0" borderId="0" xfId="42" applyNumberFormat="1" applyFont="1" applyBorder="1" applyAlignment="1">
      <alignment horizontal="right" vertical="center" wrapText="1"/>
    </xf>
    <xf numFmtId="177" fontId="7" fillId="0" borderId="32" xfId="42" applyNumberFormat="1" applyFont="1" applyBorder="1" applyAlignment="1">
      <alignment horizontal="right" vertical="center" wrapText="1"/>
    </xf>
    <xf numFmtId="177" fontId="7" fillId="0" borderId="15" xfId="42" applyNumberFormat="1" applyFont="1" applyBorder="1" applyAlignment="1">
      <alignment horizontal="right" vertical="center" wrapText="1"/>
    </xf>
    <xf numFmtId="177" fontId="7" fillId="0" borderId="36" xfId="42" applyNumberFormat="1" applyFont="1" applyBorder="1" applyAlignment="1">
      <alignment horizontal="right" vertical="center" wrapText="1"/>
    </xf>
    <xf numFmtId="177" fontId="7" fillId="0" borderId="23" xfId="42" applyNumberFormat="1" applyFont="1" applyBorder="1" applyAlignment="1">
      <alignment horizontal="right" vertical="center" wrapText="1"/>
    </xf>
    <xf numFmtId="177" fontId="23" fillId="0" borderId="15" xfId="42" applyNumberFormat="1" applyFont="1" applyBorder="1" applyAlignment="1">
      <alignment vertical="center" wrapText="1"/>
    </xf>
    <xf numFmtId="177" fontId="23" fillId="0" borderId="32" xfId="42" applyNumberFormat="1" applyFont="1" applyBorder="1" applyAlignment="1">
      <alignment horizontal="center" vertical="center" wrapText="1"/>
    </xf>
    <xf numFmtId="177" fontId="23" fillId="0" borderId="32" xfId="42" applyNumberFormat="1" applyFont="1" applyBorder="1" applyAlignment="1" quotePrefix="1">
      <alignment horizontal="center" vertical="center" wrapText="1"/>
    </xf>
    <xf numFmtId="177" fontId="5" fillId="0" borderId="15" xfId="42" applyNumberFormat="1" applyFont="1" applyBorder="1" applyAlignment="1">
      <alignment vertical="center" wrapText="1"/>
    </xf>
    <xf numFmtId="177" fontId="5" fillId="0" borderId="23" xfId="42" applyNumberFormat="1" applyFont="1" applyBorder="1" applyAlignment="1">
      <alignment horizontal="center" vertical="center" wrapText="1"/>
    </xf>
    <xf numFmtId="177" fontId="5" fillId="0" borderId="0" xfId="42" applyNumberFormat="1" applyFont="1" applyBorder="1" applyAlignment="1">
      <alignment horizontal="center" vertical="center" wrapText="1"/>
    </xf>
    <xf numFmtId="177" fontId="5" fillId="0" borderId="15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77" fontId="18" fillId="0" borderId="27" xfId="42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 wrapText="1"/>
    </xf>
    <xf numFmtId="43" fontId="5" fillId="0" borderId="17" xfId="42" applyFont="1" applyBorder="1" applyAlignment="1">
      <alignment vertical="center" wrapText="1"/>
    </xf>
    <xf numFmtId="43" fontId="5" fillId="0" borderId="17" xfId="42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7" fontId="5" fillId="0" borderId="35" xfId="42" applyNumberFormat="1" applyFont="1" applyBorder="1" applyAlignment="1">
      <alignment horizontal="center" vertical="center" wrapText="1"/>
    </xf>
    <xf numFmtId="177" fontId="5" fillId="0" borderId="33" xfId="42" applyNumberFormat="1" applyFont="1" applyBorder="1" applyAlignment="1">
      <alignment horizontal="center" vertical="center" wrapText="1"/>
    </xf>
    <xf numFmtId="177" fontId="5" fillId="0" borderId="17" xfId="42" applyNumberFormat="1" applyFont="1" applyBorder="1" applyAlignment="1">
      <alignment horizontal="center" vertical="center" wrapText="1"/>
    </xf>
    <xf numFmtId="177" fontId="7" fillId="0" borderId="18" xfId="42" applyNumberFormat="1" applyFont="1" applyBorder="1" applyAlignment="1">
      <alignment horizontal="center" vertical="center" wrapText="1"/>
    </xf>
    <xf numFmtId="177" fontId="7" fillId="0" borderId="35" xfId="4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5" fillId="0" borderId="27" xfId="42" applyNumberFormat="1" applyFont="1" applyBorder="1" applyAlignment="1">
      <alignment horizontal="right" vertical="center"/>
    </xf>
    <xf numFmtId="177" fontId="23" fillId="0" borderId="23" xfId="42" applyNumberFormat="1" applyFont="1" applyBorder="1" applyAlignment="1">
      <alignment vertical="center" wrapText="1"/>
    </xf>
    <xf numFmtId="177" fontId="18" fillId="0" borderId="15" xfId="42" applyNumberFormat="1" applyFont="1" applyBorder="1" applyAlignment="1">
      <alignment vertical="center" wrapText="1"/>
    </xf>
    <xf numFmtId="177" fontId="18" fillId="0" borderId="15" xfId="42" applyNumberFormat="1" applyFont="1" applyBorder="1" applyAlignment="1" quotePrefix="1">
      <alignment vertical="center" wrapText="1"/>
    </xf>
    <xf numFmtId="177" fontId="23" fillId="0" borderId="32" xfId="42" applyNumberFormat="1" applyFont="1" applyBorder="1" applyAlignment="1" quotePrefix="1">
      <alignment vertical="center" wrapText="1"/>
    </xf>
    <xf numFmtId="177" fontId="23" fillId="0" borderId="32" xfId="42" applyNumberFormat="1" applyFont="1" applyBorder="1" applyAlignment="1">
      <alignment vertical="center" wrapText="1"/>
    </xf>
    <xf numFmtId="177" fontId="23" fillId="0" borderId="15" xfId="42" applyNumberFormat="1" applyFont="1" applyBorder="1" applyAlignment="1" quotePrefix="1">
      <alignment vertical="center" wrapText="1"/>
    </xf>
    <xf numFmtId="177" fontId="23" fillId="0" borderId="23" xfId="42" applyNumberFormat="1" applyFont="1" applyBorder="1" applyAlignment="1" quotePrefix="1">
      <alignment vertical="center" wrapText="1"/>
    </xf>
    <xf numFmtId="177" fontId="18" fillId="0" borderId="15" xfId="42" applyNumberFormat="1" applyFont="1" applyBorder="1" applyAlignment="1">
      <alignment horizontal="center" vertical="center" wrapText="1"/>
    </xf>
    <xf numFmtId="177" fontId="18" fillId="0" borderId="0" xfId="42" applyNumberFormat="1" applyFont="1" applyBorder="1" applyAlignment="1">
      <alignment horizontal="center" vertical="center" wrapText="1"/>
    </xf>
    <xf numFmtId="177" fontId="18" fillId="0" borderId="23" xfId="42" applyNumberFormat="1" applyFont="1" applyBorder="1" applyAlignment="1" quotePrefix="1">
      <alignment horizontal="center" vertical="center" wrapText="1"/>
    </xf>
    <xf numFmtId="177" fontId="18" fillId="0" borderId="23" xfId="42" applyNumberFormat="1" applyFont="1" applyBorder="1" applyAlignment="1">
      <alignment horizontal="center" vertical="center" wrapText="1"/>
    </xf>
    <xf numFmtId="177" fontId="18" fillId="0" borderId="21" xfId="42" applyNumberFormat="1" applyFont="1" applyBorder="1" applyAlignment="1" quotePrefix="1">
      <alignment horizontal="center" vertical="center" wrapText="1"/>
    </xf>
    <xf numFmtId="177" fontId="18" fillId="0" borderId="15" xfId="42" applyNumberFormat="1" applyFont="1" applyBorder="1" applyAlignment="1" quotePrefix="1">
      <alignment horizontal="center" vertical="center" wrapText="1"/>
    </xf>
    <xf numFmtId="177" fontId="18" fillId="0" borderId="0" xfId="42" applyNumberFormat="1" applyFont="1" applyBorder="1" applyAlignment="1" quotePrefix="1">
      <alignment horizontal="center" vertical="center" wrapText="1"/>
    </xf>
    <xf numFmtId="177" fontId="18" fillId="0" borderId="21" xfId="42" applyNumberFormat="1" applyFont="1" applyBorder="1" applyAlignment="1">
      <alignment horizontal="center" vertical="center" wrapText="1"/>
    </xf>
    <xf numFmtId="177" fontId="5" fillId="0" borderId="17" xfId="42" applyNumberFormat="1" applyFont="1" applyBorder="1" applyAlignment="1">
      <alignment horizontal="right" vertical="center"/>
    </xf>
    <xf numFmtId="177" fontId="5" fillId="0" borderId="18" xfId="42" applyNumberFormat="1" applyFont="1" applyBorder="1" applyAlignment="1">
      <alignment horizontal="right" vertical="center"/>
    </xf>
    <xf numFmtId="177" fontId="5" fillId="0" borderId="17" xfId="42" applyNumberFormat="1" applyFont="1" applyBorder="1" applyAlignment="1">
      <alignment vertical="center"/>
    </xf>
    <xf numFmtId="177" fontId="18" fillId="0" borderId="15" xfId="42" applyNumberFormat="1" applyFont="1" applyBorder="1" applyAlignment="1">
      <alignment vertical="center"/>
    </xf>
    <xf numFmtId="177" fontId="18" fillId="0" borderId="15" xfId="42" applyNumberFormat="1" applyFont="1" applyBorder="1" applyAlignment="1">
      <alignment horizontal="right" vertical="center"/>
    </xf>
    <xf numFmtId="177" fontId="18" fillId="0" borderId="27" xfId="42" applyNumberFormat="1" applyFont="1" applyBorder="1" applyAlignment="1">
      <alignment horizontal="right" vertical="center"/>
    </xf>
    <xf numFmtId="177" fontId="18" fillId="0" borderId="23" xfId="42" applyNumberFormat="1" applyFont="1" applyBorder="1" applyAlignment="1">
      <alignment horizontal="right" vertical="center"/>
    </xf>
    <xf numFmtId="177" fontId="18" fillId="0" borderId="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177" fontId="8" fillId="0" borderId="0" xfId="42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177" fontId="19" fillId="0" borderId="0" xfId="42" applyNumberFormat="1" applyFont="1" applyBorder="1" applyAlignment="1">
      <alignment horizontal="center" vertical="center" wrapText="1"/>
    </xf>
    <xf numFmtId="177" fontId="5" fillId="0" borderId="36" xfId="42" applyNumberFormat="1" applyFont="1" applyBorder="1" applyAlignment="1">
      <alignment horizontal="center" vertical="center" wrapText="1"/>
    </xf>
    <xf numFmtId="177" fontId="5" fillId="0" borderId="0" xfId="42" applyNumberFormat="1" applyFont="1" applyBorder="1" applyAlignment="1">
      <alignment vertical="center" wrapText="1"/>
    </xf>
    <xf numFmtId="177" fontId="5" fillId="0" borderId="27" xfId="42" applyNumberFormat="1" applyFont="1" applyBorder="1" applyAlignment="1">
      <alignment horizontal="center" vertical="center" wrapText="1"/>
    </xf>
    <xf numFmtId="177" fontId="18" fillId="0" borderId="15" xfId="42" applyNumberFormat="1" applyFont="1" applyBorder="1" applyAlignment="1">
      <alignment horizontal="right" vertical="center" wrapText="1"/>
    </xf>
    <xf numFmtId="177" fontId="23" fillId="0" borderId="23" xfId="42" applyNumberFormat="1" applyFont="1" applyBorder="1" applyAlignment="1">
      <alignment horizontal="right" vertical="center" wrapText="1"/>
    </xf>
    <xf numFmtId="177" fontId="18" fillId="0" borderId="0" xfId="42" applyNumberFormat="1" applyFont="1" applyBorder="1" applyAlignment="1">
      <alignment horizontal="right" vertical="center" wrapText="1"/>
    </xf>
    <xf numFmtId="177" fontId="23" fillId="0" borderId="15" xfId="42" applyNumberFormat="1" applyFont="1" applyBorder="1" applyAlignment="1">
      <alignment horizontal="right" vertical="center" wrapText="1"/>
    </xf>
    <xf numFmtId="177" fontId="23" fillId="0" borderId="0" xfId="42" applyNumberFormat="1" applyFont="1" applyBorder="1" applyAlignment="1">
      <alignment horizontal="right" vertical="center" wrapText="1"/>
    </xf>
    <xf numFmtId="177" fontId="23" fillId="0" borderId="27" xfId="42" applyNumberFormat="1" applyFont="1" applyBorder="1" applyAlignment="1">
      <alignment horizontal="right" vertical="center" wrapText="1"/>
    </xf>
    <xf numFmtId="177" fontId="23" fillId="0" borderId="15" xfId="42" applyNumberFormat="1" applyFont="1" applyBorder="1" applyAlignment="1" quotePrefix="1">
      <alignment horizontal="right" vertical="center" wrapText="1"/>
    </xf>
    <xf numFmtId="177" fontId="23" fillId="0" borderId="23" xfId="42" applyNumberFormat="1" applyFont="1" applyBorder="1" applyAlignment="1" quotePrefix="1">
      <alignment horizontal="right" vertical="center" wrapText="1"/>
    </xf>
    <xf numFmtId="177" fontId="18" fillId="0" borderId="21" xfId="42" applyNumberFormat="1" applyFont="1" applyBorder="1" applyAlignment="1">
      <alignment vertical="center"/>
    </xf>
    <xf numFmtId="177" fontId="18" fillId="0" borderId="15" xfId="42" applyNumberFormat="1" applyFont="1" applyBorder="1" applyAlignment="1" quotePrefix="1">
      <alignment horizontal="right" vertical="center" wrapText="1"/>
    </xf>
    <xf numFmtId="177" fontId="18" fillId="0" borderId="27" xfId="42" applyNumberFormat="1" applyFont="1" applyBorder="1" applyAlignment="1" quotePrefix="1">
      <alignment horizontal="right" vertical="center" wrapText="1"/>
    </xf>
    <xf numFmtId="177" fontId="23" fillId="0" borderId="27" xfId="42" applyNumberFormat="1" applyFont="1" applyBorder="1" applyAlignment="1" quotePrefix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177" fontId="18" fillId="0" borderId="27" xfId="42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177" fontId="5" fillId="0" borderId="17" xfId="42" applyNumberFormat="1" applyFont="1" applyBorder="1" applyAlignment="1">
      <alignment horizontal="center" vertical="center"/>
    </xf>
    <xf numFmtId="177" fontId="5" fillId="0" borderId="35" xfId="42" applyNumberFormat="1" applyFont="1" applyBorder="1" applyAlignment="1">
      <alignment horizontal="right" vertical="center"/>
    </xf>
    <xf numFmtId="177" fontId="5" fillId="0" borderId="18" xfId="42" applyNumberFormat="1" applyFont="1" applyBorder="1" applyAlignment="1">
      <alignment horizontal="center" vertical="center"/>
    </xf>
    <xf numFmtId="177" fontId="5" fillId="0" borderId="34" xfId="42" applyNumberFormat="1" applyFont="1" applyBorder="1" applyAlignment="1">
      <alignment horizontal="right" vertical="center"/>
    </xf>
    <xf numFmtId="177" fontId="5" fillId="0" borderId="17" xfId="42" applyNumberFormat="1" applyFont="1" applyBorder="1" applyAlignment="1">
      <alignment horizontal="right" vertical="center" wrapText="1"/>
    </xf>
    <xf numFmtId="177" fontId="5" fillId="0" borderId="17" xfId="42" applyNumberFormat="1" applyFont="1" applyBorder="1" applyAlignment="1">
      <alignment vertical="center" wrapText="1"/>
    </xf>
    <xf numFmtId="177" fontId="7" fillId="0" borderId="17" xfId="42" applyNumberFormat="1" applyFont="1" applyBorder="1" applyAlignment="1" quotePrefix="1">
      <alignment horizontal="right" vertical="center" wrapText="1"/>
    </xf>
    <xf numFmtId="177" fontId="5" fillId="0" borderId="19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177" fontId="5" fillId="0" borderId="14" xfId="42" applyNumberFormat="1" applyFont="1" applyBorder="1" applyAlignment="1">
      <alignment horizontal="center" vertical="center" wrapText="1"/>
    </xf>
    <xf numFmtId="177" fontId="23" fillId="0" borderId="14" xfId="42" applyNumberFormat="1" applyFont="1" applyBorder="1" applyAlignment="1" quotePrefix="1">
      <alignment horizontal="right" vertical="center" wrapText="1"/>
    </xf>
    <xf numFmtId="177" fontId="23" fillId="0" borderId="14" xfId="42" applyNumberFormat="1" applyFont="1" applyBorder="1" applyAlignment="1">
      <alignment horizontal="right" vertical="center" wrapText="1"/>
    </xf>
    <xf numFmtId="177" fontId="23" fillId="0" borderId="21" xfId="42" applyNumberFormat="1" applyFont="1" applyBorder="1" applyAlignment="1" quotePrefix="1">
      <alignment horizontal="right" vertical="center" wrapText="1"/>
    </xf>
    <xf numFmtId="177" fontId="18" fillId="0" borderId="14" xfId="42" applyNumberFormat="1" applyFont="1" applyBorder="1" applyAlignment="1">
      <alignment horizontal="right" vertical="center" wrapText="1"/>
    </xf>
    <xf numFmtId="177" fontId="18" fillId="0" borderId="21" xfId="42" applyNumberFormat="1" applyFont="1" applyBorder="1" applyAlignment="1">
      <alignment horizontal="right" vertical="center" wrapText="1"/>
    </xf>
    <xf numFmtId="177" fontId="5" fillId="0" borderId="22" xfId="42" applyNumberFormat="1" applyFont="1" applyBorder="1" applyAlignment="1">
      <alignment horizontal="right" vertical="center" wrapText="1"/>
    </xf>
    <xf numFmtId="177" fontId="5" fillId="0" borderId="19" xfId="42" applyNumberFormat="1" applyFont="1" applyBorder="1" applyAlignment="1">
      <alignment horizontal="right" vertical="center" wrapText="1"/>
    </xf>
    <xf numFmtId="177" fontId="23" fillId="0" borderId="21" xfId="42" applyNumberFormat="1" applyFont="1" applyBorder="1" applyAlignment="1">
      <alignment horizontal="right" vertical="center" wrapText="1"/>
    </xf>
    <xf numFmtId="177" fontId="18" fillId="0" borderId="21" xfId="42" applyNumberFormat="1" applyFont="1" applyBorder="1" applyAlignment="1">
      <alignment horizontal="right" vertical="center"/>
    </xf>
    <xf numFmtId="177" fontId="5" fillId="0" borderId="19" xfId="42" applyNumberFormat="1" applyFont="1" applyBorder="1" applyAlignment="1">
      <alignment horizontal="right" vertical="center"/>
    </xf>
    <xf numFmtId="177" fontId="5" fillId="0" borderId="22" xfId="42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5" fontId="19" fillId="0" borderId="0" xfId="0" applyNumberFormat="1" applyFont="1" applyBorder="1" applyAlignment="1">
      <alignment horizontal="center" vertical="center"/>
    </xf>
    <xf numFmtId="176" fontId="22" fillId="0" borderId="0" xfId="42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vertical="center"/>
    </xf>
    <xf numFmtId="173" fontId="8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76" fontId="23" fillId="0" borderId="15" xfId="42" applyNumberFormat="1" applyFont="1" applyBorder="1" applyAlignment="1">
      <alignment horizontal="right" vertical="center" wrapText="1"/>
    </xf>
    <xf numFmtId="176" fontId="23" fillId="0" borderId="32" xfId="42" applyNumberFormat="1" applyFont="1" applyBorder="1" applyAlignment="1">
      <alignment horizontal="right" vertical="center" wrapText="1"/>
    </xf>
    <xf numFmtId="176" fontId="18" fillId="0" borderId="15" xfId="42" applyNumberFormat="1" applyFont="1" applyBorder="1" applyAlignment="1">
      <alignment horizontal="right" vertical="center" wrapText="1"/>
    </xf>
    <xf numFmtId="0" fontId="19" fillId="0" borderId="23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176" fontId="19" fillId="0" borderId="41" xfId="42" applyNumberFormat="1" applyFont="1" applyBorder="1" applyAlignment="1">
      <alignment horizontal="right" vertical="center"/>
    </xf>
    <xf numFmtId="176" fontId="11" fillId="0" borderId="42" xfId="42" applyNumberFormat="1" applyFont="1" applyBorder="1" applyAlignment="1">
      <alignment horizontal="right" vertical="center" wrapText="1"/>
    </xf>
    <xf numFmtId="176" fontId="11" fillId="0" borderId="43" xfId="42" applyNumberFormat="1" applyFont="1" applyBorder="1" applyAlignment="1">
      <alignment horizontal="right" vertical="center" wrapText="1"/>
    </xf>
    <xf numFmtId="176" fontId="11" fillId="0" borderId="44" xfId="42" applyNumberFormat="1" applyFont="1" applyBorder="1" applyAlignment="1">
      <alignment horizontal="right" vertical="center" wrapText="1"/>
    </xf>
    <xf numFmtId="176" fontId="19" fillId="0" borderId="36" xfId="42" applyNumberFormat="1" applyFont="1" applyBorder="1" applyAlignment="1">
      <alignment horizontal="right" vertical="center"/>
    </xf>
    <xf numFmtId="176" fontId="19" fillId="0" borderId="15" xfId="42" applyNumberFormat="1" applyFont="1" applyBorder="1" applyAlignment="1">
      <alignment horizontal="right" vertical="center"/>
    </xf>
    <xf numFmtId="176" fontId="19" fillId="0" borderId="17" xfId="42" applyNumberFormat="1" applyFont="1" applyBorder="1" applyAlignment="1">
      <alignment horizontal="right" vertical="center"/>
    </xf>
    <xf numFmtId="176" fontId="19" fillId="0" borderId="42" xfId="42" applyNumberFormat="1" applyFont="1" applyBorder="1" applyAlignment="1">
      <alignment horizontal="right" vertical="center"/>
    </xf>
    <xf numFmtId="176" fontId="19" fillId="0" borderId="45" xfId="42" applyNumberFormat="1" applyFont="1" applyBorder="1" applyAlignment="1">
      <alignment horizontal="right" vertical="center"/>
    </xf>
    <xf numFmtId="176" fontId="18" fillId="0" borderId="15" xfId="42" applyNumberFormat="1" applyFont="1" applyBorder="1" applyAlignment="1">
      <alignment horizontal="right" vertical="center"/>
    </xf>
    <xf numFmtId="176" fontId="12" fillId="0" borderId="15" xfId="42" applyNumberFormat="1" applyFont="1" applyBorder="1" applyAlignment="1">
      <alignment horizontal="right" vertical="center"/>
    </xf>
    <xf numFmtId="176" fontId="23" fillId="0" borderId="23" xfId="42" applyNumberFormat="1" applyFont="1" applyBorder="1" applyAlignment="1">
      <alignment horizontal="right" vertical="center" wrapText="1"/>
    </xf>
    <xf numFmtId="176" fontId="18" fillId="0" borderId="21" xfId="42" applyNumberFormat="1" applyFont="1" applyBorder="1" applyAlignment="1">
      <alignment horizontal="right" vertical="center"/>
    </xf>
    <xf numFmtId="176" fontId="80" fillId="0" borderId="15" xfId="42" applyNumberFormat="1" applyFont="1" applyBorder="1" applyAlignment="1">
      <alignment horizontal="right" vertical="center"/>
    </xf>
    <xf numFmtId="176" fontId="81" fillId="0" borderId="15" xfId="42" applyNumberFormat="1" applyFont="1" applyBorder="1" applyAlignment="1">
      <alignment horizontal="right" vertical="center"/>
    </xf>
    <xf numFmtId="176" fontId="23" fillId="0" borderId="23" xfId="42" applyNumberFormat="1" applyFont="1" applyBorder="1" applyAlignment="1" quotePrefix="1">
      <alignment horizontal="right" vertical="center" wrapText="1"/>
    </xf>
    <xf numFmtId="176" fontId="23" fillId="0" borderId="15" xfId="42" applyNumberFormat="1" applyFont="1" applyBorder="1" applyAlignment="1" quotePrefix="1">
      <alignment horizontal="right" vertical="center" wrapText="1"/>
    </xf>
    <xf numFmtId="176" fontId="23" fillId="0" borderId="32" xfId="42" applyNumberFormat="1" applyFont="1" applyBorder="1" applyAlignment="1" quotePrefix="1">
      <alignment horizontal="right" vertical="center" wrapText="1"/>
    </xf>
    <xf numFmtId="176" fontId="18" fillId="0" borderId="0" xfId="42" applyNumberFormat="1" applyFont="1" applyBorder="1" applyAlignment="1">
      <alignment horizontal="right" vertical="center"/>
    </xf>
    <xf numFmtId="176" fontId="82" fillId="0" borderId="15" xfId="42" applyNumberFormat="1" applyFont="1" applyBorder="1" applyAlignment="1">
      <alignment horizontal="right" vertical="center"/>
    </xf>
    <xf numFmtId="176" fontId="80" fillId="0" borderId="21" xfId="42" applyNumberFormat="1" applyFont="1" applyBorder="1" applyAlignment="1">
      <alignment horizontal="right" vertical="center"/>
    </xf>
    <xf numFmtId="176" fontId="18" fillId="0" borderId="23" xfId="42" applyNumberFormat="1" applyFont="1" applyBorder="1" applyAlignment="1">
      <alignment horizontal="right" vertical="center"/>
    </xf>
    <xf numFmtId="176" fontId="18" fillId="0" borderId="15" xfId="42" applyNumberFormat="1" applyFont="1" applyBorder="1" applyAlignment="1" quotePrefix="1">
      <alignment horizontal="right" vertical="center" wrapText="1"/>
    </xf>
    <xf numFmtId="176" fontId="23" fillId="0" borderId="21" xfId="42" applyNumberFormat="1" applyFont="1" applyBorder="1" applyAlignment="1">
      <alignment horizontal="right" vertical="center" wrapText="1"/>
    </xf>
    <xf numFmtId="176" fontId="23" fillId="0" borderId="21" xfId="42" applyNumberFormat="1" applyFont="1" applyBorder="1" applyAlignment="1" quotePrefix="1">
      <alignment horizontal="right" vertical="center" wrapText="1"/>
    </xf>
    <xf numFmtId="176" fontId="18" fillId="0" borderId="17" xfId="42" applyNumberFormat="1" applyFont="1" applyBorder="1" applyAlignment="1">
      <alignment horizontal="right" vertical="center"/>
    </xf>
    <xf numFmtId="176" fontId="18" fillId="0" borderId="35" xfId="42" applyNumberFormat="1" applyFont="1" applyBorder="1" applyAlignment="1">
      <alignment horizontal="right" vertical="center"/>
    </xf>
    <xf numFmtId="176" fontId="18" fillId="0" borderId="19" xfId="42" applyNumberFormat="1" applyFont="1" applyBorder="1" applyAlignment="1">
      <alignment horizontal="right" vertical="center"/>
    </xf>
    <xf numFmtId="176" fontId="19" fillId="0" borderId="43" xfId="42" applyNumberFormat="1" applyFont="1" applyBorder="1" applyAlignment="1">
      <alignment horizontal="right" vertical="center"/>
    </xf>
    <xf numFmtId="176" fontId="80" fillId="0" borderId="23" xfId="42" applyNumberFormat="1" applyFont="1" applyBorder="1" applyAlignment="1">
      <alignment horizontal="right" vertical="center"/>
    </xf>
    <xf numFmtId="176" fontId="19" fillId="0" borderId="46" xfId="42" applyNumberFormat="1" applyFont="1" applyBorder="1" applyAlignment="1">
      <alignment horizontal="right" vertical="center"/>
    </xf>
    <xf numFmtId="176" fontId="18" fillId="0" borderId="14" xfId="42" applyNumberFormat="1" applyFont="1" applyBorder="1" applyAlignment="1">
      <alignment horizontal="right" vertical="center"/>
    </xf>
    <xf numFmtId="176" fontId="80" fillId="0" borderId="14" xfId="42" applyNumberFormat="1" applyFont="1" applyBorder="1" applyAlignment="1">
      <alignment horizontal="right" vertical="center"/>
    </xf>
    <xf numFmtId="176" fontId="18" fillId="0" borderId="14" xfId="42" applyNumberFormat="1" applyFont="1" applyBorder="1" applyAlignment="1" quotePrefix="1">
      <alignment horizontal="right" vertical="center" wrapText="1"/>
    </xf>
    <xf numFmtId="176" fontId="18" fillId="0" borderId="22" xfId="42" applyNumberFormat="1" applyFont="1" applyBorder="1" applyAlignment="1">
      <alignment horizontal="right" vertical="center"/>
    </xf>
    <xf numFmtId="176" fontId="81" fillId="0" borderId="23" xfId="42" applyNumberFormat="1" applyFont="1" applyBorder="1" applyAlignment="1">
      <alignment horizontal="right" vertical="center"/>
    </xf>
    <xf numFmtId="176" fontId="23" fillId="0" borderId="14" xfId="42" applyNumberFormat="1" applyFont="1" applyBorder="1" applyAlignment="1">
      <alignment horizontal="right" vertical="center" wrapText="1"/>
    </xf>
    <xf numFmtId="176" fontId="19" fillId="0" borderId="44" xfId="42" applyNumberFormat="1" applyFont="1" applyBorder="1" applyAlignment="1">
      <alignment horizontal="right" vertical="center"/>
    </xf>
    <xf numFmtId="176" fontId="18" fillId="0" borderId="27" xfId="42" applyNumberFormat="1" applyFont="1" applyBorder="1" applyAlignment="1">
      <alignment horizontal="right" vertical="center"/>
    </xf>
    <xf numFmtId="176" fontId="18" fillId="0" borderId="34" xfId="42" applyNumberFormat="1" applyFont="1" applyBorder="1" applyAlignment="1">
      <alignment horizontal="right" vertical="center"/>
    </xf>
    <xf numFmtId="176" fontId="9" fillId="0" borderId="21" xfId="42" applyNumberFormat="1" applyFont="1" applyBorder="1" applyAlignment="1">
      <alignment horizontal="right" vertical="center" wrapText="1"/>
    </xf>
    <xf numFmtId="176" fontId="9" fillId="0" borderId="21" xfId="42" applyNumberFormat="1" applyFont="1" applyBorder="1" applyAlignment="1" quotePrefix="1">
      <alignment horizontal="right" vertical="center" wrapText="1"/>
    </xf>
    <xf numFmtId="187" fontId="18" fillId="0" borderId="0" xfId="43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76" fontId="74" fillId="0" borderId="21" xfId="42" applyNumberFormat="1" applyFont="1" applyFill="1" applyBorder="1" applyAlignment="1">
      <alignment horizontal="right" vertical="center" wrapText="1"/>
    </xf>
    <xf numFmtId="176" fontId="18" fillId="0" borderId="15" xfId="42" applyNumberFormat="1" applyFont="1" applyFill="1" applyBorder="1" applyAlignment="1">
      <alignment horizontal="right" vertical="center" wrapText="1"/>
    </xf>
    <xf numFmtId="176" fontId="18" fillId="0" borderId="15" xfId="42" applyNumberFormat="1" applyFont="1" applyFill="1" applyBorder="1" applyAlignment="1" quotePrefix="1">
      <alignment horizontal="right" vertical="center" wrapText="1"/>
    </xf>
    <xf numFmtId="176" fontId="18" fillId="0" borderId="21" xfId="42" applyNumberFormat="1" applyFont="1" applyFill="1" applyBorder="1" applyAlignment="1">
      <alignment horizontal="right" vertical="center" wrapText="1"/>
    </xf>
    <xf numFmtId="176" fontId="18" fillId="0" borderId="21" xfId="42" applyNumberFormat="1" applyFont="1" applyFill="1" applyBorder="1" applyAlignment="1" quotePrefix="1">
      <alignment horizontal="right" vertical="center" wrapText="1"/>
    </xf>
    <xf numFmtId="176" fontId="23" fillId="0" borderId="15" xfId="42" applyNumberFormat="1" applyFont="1" applyFill="1" applyBorder="1" applyAlignment="1">
      <alignment horizontal="right" vertical="center" wrapText="1"/>
    </xf>
    <xf numFmtId="176" fontId="23" fillId="0" borderId="15" xfId="42" applyNumberFormat="1" applyFont="1" applyFill="1" applyBorder="1" applyAlignment="1" quotePrefix="1">
      <alignment horizontal="right" vertical="center" wrapText="1"/>
    </xf>
    <xf numFmtId="176" fontId="23" fillId="0" borderId="21" xfId="42" applyNumberFormat="1" applyFont="1" applyFill="1" applyBorder="1" applyAlignment="1">
      <alignment horizontal="right" vertical="center" wrapText="1"/>
    </xf>
    <xf numFmtId="176" fontId="80" fillId="0" borderId="21" xfId="42" applyNumberFormat="1" applyFont="1" applyFill="1" applyBorder="1" applyAlignment="1">
      <alignment/>
    </xf>
    <xf numFmtId="176" fontId="23" fillId="0" borderId="21" xfId="42" applyNumberFormat="1" applyFont="1" applyFill="1" applyBorder="1" applyAlignment="1" quotePrefix="1">
      <alignment horizontal="right" vertical="center" wrapText="1"/>
    </xf>
    <xf numFmtId="176" fontId="80" fillId="0" borderId="21" xfId="42" applyNumberFormat="1" applyFont="1" applyFill="1" applyBorder="1" applyAlignment="1">
      <alignment horizontal="right" vertical="center" wrapText="1"/>
    </xf>
    <xf numFmtId="176" fontId="80" fillId="0" borderId="15" xfId="42" applyNumberFormat="1" applyFont="1" applyFill="1" applyBorder="1" applyAlignment="1">
      <alignment horizontal="right" vertical="center" wrapText="1"/>
    </xf>
    <xf numFmtId="176" fontId="80" fillId="0" borderId="21" xfId="4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73" fontId="5" fillId="0" borderId="14" xfId="0" applyNumberFormat="1" applyFont="1" applyFill="1" applyBorder="1" applyAlignment="1">
      <alignment horizontal="right" vertical="center" wrapText="1"/>
    </xf>
    <xf numFmtId="187" fontId="5" fillId="0" borderId="22" xfId="43" applyNumberFormat="1" applyFont="1" applyFill="1" applyBorder="1" applyAlignment="1">
      <alignment/>
    </xf>
    <xf numFmtId="176" fontId="5" fillId="0" borderId="14" xfId="42" applyNumberFormat="1" applyFont="1" applyFill="1" applyBorder="1" applyAlignment="1">
      <alignment horizontal="right" vertical="center" wrapText="1"/>
    </xf>
    <xf numFmtId="176" fontId="18" fillId="0" borderId="14" xfId="42" applyNumberFormat="1" applyFont="1" applyFill="1" applyBorder="1" applyAlignment="1">
      <alignment horizontal="right" vertical="center" wrapText="1"/>
    </xf>
    <xf numFmtId="176" fontId="23" fillId="0" borderId="14" xfId="42" applyNumberFormat="1" applyFont="1" applyFill="1" applyBorder="1" applyAlignment="1">
      <alignment horizontal="right" vertical="center" wrapText="1"/>
    </xf>
    <xf numFmtId="176" fontId="5" fillId="0" borderId="32" xfId="42" applyNumberFormat="1" applyFont="1" applyFill="1" applyBorder="1" applyAlignment="1">
      <alignment horizontal="right" vertical="center" wrapText="1"/>
    </xf>
    <xf numFmtId="176" fontId="18" fillId="0" borderId="32" xfId="42" applyNumberFormat="1" applyFont="1" applyFill="1" applyBorder="1" applyAlignment="1" quotePrefix="1">
      <alignment horizontal="right" vertical="center" wrapText="1"/>
    </xf>
    <xf numFmtId="176" fontId="23" fillId="0" borderId="32" xfId="42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/>
    </xf>
    <xf numFmtId="176" fontId="18" fillId="0" borderId="14" xfId="42" applyNumberFormat="1" applyFont="1" applyFill="1" applyBorder="1" applyAlignment="1" quotePrefix="1">
      <alignment horizontal="right" vertical="center" wrapText="1"/>
    </xf>
    <xf numFmtId="176" fontId="23" fillId="0" borderId="14" xfId="42" applyNumberFormat="1" applyFont="1" applyFill="1" applyBorder="1" applyAlignment="1" quotePrefix="1">
      <alignment horizontal="right" vertical="center" wrapText="1"/>
    </xf>
    <xf numFmtId="176" fontId="18" fillId="0" borderId="32" xfId="42" applyNumberFormat="1" applyFont="1" applyFill="1" applyBorder="1" applyAlignment="1">
      <alignment horizontal="right" vertical="center" wrapText="1"/>
    </xf>
    <xf numFmtId="176" fontId="23" fillId="0" borderId="32" xfId="42" applyNumberFormat="1" applyFont="1" applyFill="1" applyBorder="1" applyAlignment="1" quotePrefix="1">
      <alignment horizontal="right" vertical="center" wrapText="1"/>
    </xf>
    <xf numFmtId="176" fontId="5" fillId="0" borderId="23" xfId="42" applyNumberFormat="1" applyFont="1" applyFill="1" applyBorder="1" applyAlignment="1">
      <alignment horizontal="right" vertical="center" wrapText="1"/>
    </xf>
    <xf numFmtId="176" fontId="18" fillId="0" borderId="23" xfId="42" applyNumberFormat="1" applyFont="1" applyFill="1" applyBorder="1" applyAlignment="1">
      <alignment horizontal="right" vertical="center" wrapText="1"/>
    </xf>
    <xf numFmtId="176" fontId="23" fillId="0" borderId="23" xfId="42" applyNumberFormat="1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/>
    </xf>
    <xf numFmtId="176" fontId="23" fillId="0" borderId="23" xfId="42" applyNumberFormat="1" applyFont="1" applyFill="1" applyBorder="1" applyAlignment="1" quotePrefix="1">
      <alignment horizontal="right" vertical="center" wrapText="1"/>
    </xf>
    <xf numFmtId="0" fontId="18" fillId="0" borderId="0" xfId="0" applyFont="1" applyFill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18" fillId="0" borderId="18" xfId="0" applyFont="1" applyFill="1" applyBorder="1" applyAlignment="1">
      <alignment horizontal="center" vertical="top" wrapText="1"/>
    </xf>
    <xf numFmtId="176" fontId="18" fillId="0" borderId="0" xfId="42" applyNumberFormat="1" applyFont="1" applyFill="1" applyBorder="1" applyAlignment="1" quotePrefix="1">
      <alignment horizontal="right" vertical="center" wrapText="1"/>
    </xf>
    <xf numFmtId="173" fontId="79" fillId="0" borderId="19" xfId="0" applyNumberFormat="1" applyFont="1" applyFill="1" applyBorder="1" applyAlignment="1" quotePrefix="1">
      <alignment horizontal="right" vertical="center" wrapText="1"/>
    </xf>
    <xf numFmtId="176" fontId="18" fillId="0" borderId="23" xfId="42" applyNumberFormat="1" applyFont="1" applyFill="1" applyBorder="1" applyAlignment="1" quotePrefix="1">
      <alignment horizontal="right" vertical="center" wrapText="1"/>
    </xf>
    <xf numFmtId="176" fontId="5" fillId="0" borderId="13" xfId="42" applyNumberFormat="1" applyFont="1" applyFill="1" applyBorder="1" applyAlignment="1">
      <alignment horizontal="right" vertical="center" wrapText="1"/>
    </xf>
    <xf numFmtId="176" fontId="18" fillId="0" borderId="13" xfId="42" applyNumberFormat="1" applyFont="1" applyFill="1" applyBorder="1" applyAlignment="1">
      <alignment horizontal="right" vertical="center" wrapText="1"/>
    </xf>
    <xf numFmtId="176" fontId="18" fillId="0" borderId="13" xfId="42" applyNumberFormat="1" applyFont="1" applyFill="1" applyBorder="1" applyAlignment="1" quotePrefix="1">
      <alignment horizontal="right" vertical="center" wrapText="1"/>
    </xf>
    <xf numFmtId="173" fontId="5" fillId="0" borderId="16" xfId="0" applyNumberFormat="1" applyFont="1" applyFill="1" applyBorder="1" applyAlignment="1" quotePrefix="1">
      <alignment horizontal="right" vertical="center" wrapText="1"/>
    </xf>
    <xf numFmtId="187" fontId="5" fillId="0" borderId="35" xfId="43" applyNumberFormat="1" applyFont="1" applyFill="1" applyBorder="1" applyAlignment="1">
      <alignment/>
    </xf>
    <xf numFmtId="176" fontId="5" fillId="0" borderId="27" xfId="42" applyNumberFormat="1" applyFont="1" applyFill="1" applyBorder="1" applyAlignment="1">
      <alignment horizontal="right" vertical="center" wrapText="1"/>
    </xf>
    <xf numFmtId="176" fontId="18" fillId="0" borderId="27" xfId="42" applyNumberFormat="1" applyFont="1" applyFill="1" applyBorder="1" applyAlignment="1" quotePrefix="1">
      <alignment horizontal="right" vertical="center" wrapText="1"/>
    </xf>
    <xf numFmtId="176" fontId="23" fillId="0" borderId="27" xfId="42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/>
    </xf>
    <xf numFmtId="173" fontId="5" fillId="0" borderId="23" xfId="0" applyNumberFormat="1" applyFont="1" applyFill="1" applyBorder="1" applyAlignment="1">
      <alignment horizontal="right" vertical="center" wrapText="1"/>
    </xf>
    <xf numFmtId="176" fontId="12" fillId="0" borderId="15" xfId="42" applyNumberFormat="1" applyFont="1" applyFill="1" applyBorder="1" applyAlignment="1">
      <alignment horizontal="right" vertical="center" wrapText="1"/>
    </xf>
    <xf numFmtId="176" fontId="12" fillId="0" borderId="32" xfId="42" applyNumberFormat="1" applyFont="1" applyFill="1" applyBorder="1" applyAlignment="1">
      <alignment horizontal="right" vertical="center" wrapText="1"/>
    </xf>
    <xf numFmtId="187" fontId="18" fillId="0" borderId="14" xfId="43" applyNumberFormat="1" applyFont="1" applyFill="1" applyBorder="1" applyAlignment="1">
      <alignment horizontal="right" vertical="center" wrapText="1"/>
    </xf>
    <xf numFmtId="187" fontId="18" fillId="0" borderId="15" xfId="43" applyNumberFormat="1" applyFont="1" applyFill="1" applyBorder="1" applyAlignment="1">
      <alignment horizontal="right" vertical="center" wrapText="1"/>
    </xf>
    <xf numFmtId="187" fontId="18" fillId="0" borderId="15" xfId="43" applyNumberFormat="1" applyFont="1" applyFill="1" applyBorder="1" applyAlignment="1" quotePrefix="1">
      <alignment horizontal="right" vertical="center" wrapText="1"/>
    </xf>
    <xf numFmtId="187" fontId="18" fillId="0" borderId="21" xfId="43" applyNumberFormat="1" applyFont="1" applyFill="1" applyBorder="1" applyAlignment="1">
      <alignment horizontal="right" vertical="center" wrapText="1"/>
    </xf>
    <xf numFmtId="187" fontId="18" fillId="0" borderId="23" xfId="43" applyNumberFormat="1" applyFont="1" applyFill="1" applyBorder="1" applyAlignment="1">
      <alignment horizontal="right" vertical="center" wrapText="1"/>
    </xf>
    <xf numFmtId="187" fontId="23" fillId="0" borderId="14" xfId="43" applyNumberFormat="1" applyFont="1" applyFill="1" applyBorder="1" applyAlignment="1">
      <alignment horizontal="right" vertical="center" wrapText="1"/>
    </xf>
    <xf numFmtId="187" fontId="23" fillId="0" borderId="15" xfId="43" applyNumberFormat="1" applyFont="1" applyFill="1" applyBorder="1" applyAlignment="1">
      <alignment horizontal="right" vertical="center" wrapText="1"/>
    </xf>
    <xf numFmtId="187" fontId="23" fillId="0" borderId="15" xfId="43" applyNumberFormat="1" applyFont="1" applyFill="1" applyBorder="1" applyAlignment="1" quotePrefix="1">
      <alignment horizontal="right" vertical="center" wrapText="1"/>
    </xf>
    <xf numFmtId="187" fontId="23" fillId="0" borderId="21" xfId="43" applyNumberFormat="1" applyFont="1" applyFill="1" applyBorder="1" applyAlignment="1">
      <alignment horizontal="right" vertical="center" wrapText="1"/>
    </xf>
    <xf numFmtId="187" fontId="23" fillId="0" borderId="23" xfId="43" applyNumberFormat="1" applyFont="1" applyFill="1" applyBorder="1" applyAlignment="1">
      <alignment horizontal="right" vertical="center" wrapText="1"/>
    </xf>
    <xf numFmtId="187" fontId="23" fillId="0" borderId="21" xfId="43" applyNumberFormat="1" applyFont="1" applyFill="1" applyBorder="1" applyAlignment="1" quotePrefix="1">
      <alignment horizontal="right" vertical="center" wrapText="1"/>
    </xf>
    <xf numFmtId="187" fontId="23" fillId="0" borderId="23" xfId="43" applyNumberFormat="1" applyFont="1" applyFill="1" applyBorder="1" applyAlignment="1" quotePrefix="1">
      <alignment horizontal="right" vertical="center" wrapText="1"/>
    </xf>
    <xf numFmtId="187" fontId="23" fillId="0" borderId="14" xfId="43" applyNumberFormat="1" applyFont="1" applyFill="1" applyBorder="1" applyAlignment="1" quotePrefix="1">
      <alignment horizontal="right" vertical="center" wrapText="1"/>
    </xf>
    <xf numFmtId="176" fontId="19" fillId="0" borderId="32" xfId="42" applyNumberFormat="1" applyFont="1" applyFill="1" applyBorder="1" applyAlignment="1">
      <alignment horizontal="right" vertical="center" wrapText="1"/>
    </xf>
    <xf numFmtId="173" fontId="19" fillId="0" borderId="33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Fill="1" applyBorder="1" applyAlignment="1">
      <alignment horizontal="center" vertical="center" wrapText="1"/>
    </xf>
    <xf numFmtId="173" fontId="7" fillId="0" borderId="22" xfId="0" applyNumberFormat="1" applyFont="1" applyFill="1" applyBorder="1" applyAlignment="1" quotePrefix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6" fontId="19" fillId="0" borderId="15" xfId="42" applyNumberFormat="1" applyFont="1" applyFill="1" applyBorder="1" applyAlignment="1">
      <alignment vertical="center"/>
    </xf>
    <xf numFmtId="176" fontId="19" fillId="0" borderId="21" xfId="42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Fill="1" applyBorder="1" applyAlignment="1" quotePrefix="1">
      <alignment horizontal="right" vertical="center" wrapText="1"/>
    </xf>
    <xf numFmtId="173" fontId="7" fillId="0" borderId="19" xfId="0" applyNumberFormat="1" applyFont="1" applyFill="1" applyBorder="1" applyAlignment="1" quotePrefix="1">
      <alignment horizontal="right" vertical="center" wrapText="1"/>
    </xf>
    <xf numFmtId="173" fontId="7" fillId="0" borderId="33" xfId="0" applyNumberFormat="1" applyFont="1" applyFill="1" applyBorder="1" applyAlignment="1" quotePrefix="1">
      <alignment horizontal="right" vertical="center" wrapText="1"/>
    </xf>
    <xf numFmtId="0" fontId="19" fillId="0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18" fillId="0" borderId="15" xfId="42" applyNumberFormat="1" applyFont="1" applyFill="1" applyBorder="1" applyAlignment="1" quotePrefix="1">
      <alignment horizontal="right" vertical="center"/>
    </xf>
    <xf numFmtId="176" fontId="18" fillId="0" borderId="15" xfId="42" applyNumberFormat="1" applyFont="1" applyFill="1" applyBorder="1" applyAlignment="1">
      <alignment vertical="center"/>
    </xf>
    <xf numFmtId="176" fontId="18" fillId="0" borderId="21" xfId="42" applyNumberFormat="1" applyFont="1" applyFill="1" applyBorder="1" applyAlignment="1">
      <alignment vertical="center"/>
    </xf>
    <xf numFmtId="176" fontId="18" fillId="0" borderId="0" xfId="42" applyNumberFormat="1" applyFont="1" applyFill="1" applyBorder="1" applyAlignment="1">
      <alignment vertical="center"/>
    </xf>
    <xf numFmtId="176" fontId="18" fillId="0" borderId="15" xfId="42" applyNumberFormat="1" applyFont="1" applyFill="1" applyBorder="1" applyAlignment="1" quotePrefix="1">
      <alignment horizontal="center" vertical="center" wrapText="1"/>
    </xf>
    <xf numFmtId="176" fontId="18" fillId="0" borderId="27" xfId="42" applyNumberFormat="1" applyFont="1" applyFill="1" applyBorder="1" applyAlignment="1">
      <alignment horizontal="right" vertical="center" wrapText="1"/>
    </xf>
    <xf numFmtId="173" fontId="11" fillId="0" borderId="34" xfId="0" applyNumberFormat="1" applyFont="1" applyFill="1" applyBorder="1" applyAlignment="1">
      <alignment horizontal="right" vertical="center" wrapText="1"/>
    </xf>
    <xf numFmtId="173" fontId="11" fillId="0" borderId="22" xfId="0" applyNumberFormat="1" applyFont="1" applyFill="1" applyBorder="1" applyAlignment="1">
      <alignment horizontal="right" vertical="center" wrapText="1"/>
    </xf>
    <xf numFmtId="173" fontId="7" fillId="0" borderId="19" xfId="0" applyNumberFormat="1" applyFont="1" applyFill="1" applyBorder="1" applyAlignment="1">
      <alignment horizontal="right" vertical="center" wrapText="1"/>
    </xf>
    <xf numFmtId="173" fontId="7" fillId="0" borderId="22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176" fontId="19" fillId="0" borderId="15" xfId="42" applyNumberFormat="1" applyFont="1" applyBorder="1" applyAlignment="1">
      <alignment horizontal="center" vertical="top" wrapText="1"/>
    </xf>
    <xf numFmtId="176" fontId="18" fillId="0" borderId="32" xfId="42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183" fontId="10" fillId="0" borderId="0" xfId="42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76" fontId="11" fillId="0" borderId="36" xfId="42" applyNumberFormat="1" applyFont="1" applyBorder="1" applyAlignment="1">
      <alignment horizontal="center" vertical="center" wrapText="1"/>
    </xf>
    <xf numFmtId="176" fontId="7" fillId="0" borderId="36" xfId="42" applyNumberFormat="1" applyFont="1" applyBorder="1" applyAlignment="1">
      <alignment horizontal="center" vertical="center" wrapText="1"/>
    </xf>
    <xf numFmtId="176" fontId="7" fillId="0" borderId="47" xfId="42" applyNumberFormat="1" applyFont="1" applyBorder="1" applyAlignment="1">
      <alignment horizontal="center" vertical="center" wrapText="1"/>
    </xf>
    <xf numFmtId="176" fontId="5" fillId="0" borderId="36" xfId="42" applyNumberFormat="1" applyFont="1" applyBorder="1" applyAlignment="1">
      <alignment horizontal="center" vertical="center"/>
    </xf>
    <xf numFmtId="176" fontId="7" fillId="0" borderId="0" xfId="42" applyNumberFormat="1" applyFont="1" applyBorder="1" applyAlignment="1">
      <alignment horizontal="center" vertical="center" wrapText="1"/>
    </xf>
    <xf numFmtId="176" fontId="7" fillId="0" borderId="32" xfId="42" applyNumberFormat="1" applyFont="1" applyBorder="1" applyAlignment="1">
      <alignment horizontal="center" vertical="center" wrapText="1"/>
    </xf>
    <xf numFmtId="176" fontId="7" fillId="0" borderId="15" xfId="42" applyNumberFormat="1" applyFont="1" applyBorder="1" applyAlignment="1">
      <alignment horizontal="center" vertical="center" wrapText="1"/>
    </xf>
    <xf numFmtId="176" fontId="7" fillId="0" borderId="23" xfId="42" applyNumberFormat="1" applyFont="1" applyBorder="1" applyAlignment="1">
      <alignment horizontal="center" vertical="center" wrapText="1"/>
    </xf>
    <xf numFmtId="176" fontId="7" fillId="0" borderId="27" xfId="42" applyNumberFormat="1" applyFont="1" applyBorder="1" applyAlignment="1">
      <alignment horizontal="center" vertical="center" wrapText="1"/>
    </xf>
    <xf numFmtId="176" fontId="19" fillId="0" borderId="15" xfId="42" applyNumberFormat="1" applyFont="1" applyBorder="1" applyAlignment="1">
      <alignment horizontal="center" vertical="center" wrapText="1"/>
    </xf>
    <xf numFmtId="176" fontId="18" fillId="0" borderId="15" xfId="42" applyNumberFormat="1" applyFont="1" applyBorder="1" applyAlignment="1">
      <alignment horizontal="center" vertical="center"/>
    </xf>
    <xf numFmtId="176" fontId="18" fillId="0" borderId="0" xfId="42" applyNumberFormat="1" applyFont="1" applyBorder="1" applyAlignment="1">
      <alignment horizontal="center" vertical="center" wrapText="1"/>
    </xf>
    <xf numFmtId="176" fontId="18" fillId="0" borderId="32" xfId="42" applyNumberFormat="1" applyFont="1" applyBorder="1" applyAlignment="1" quotePrefix="1">
      <alignment horizontal="center" vertical="center" wrapText="1"/>
    </xf>
    <xf numFmtId="176" fontId="18" fillId="0" borderId="15" xfId="42" applyNumberFormat="1" applyFont="1" applyBorder="1" applyAlignment="1">
      <alignment horizontal="center" vertical="center" wrapText="1"/>
    </xf>
    <xf numFmtId="176" fontId="18" fillId="0" borderId="15" xfId="42" applyNumberFormat="1" applyFont="1" applyBorder="1" applyAlignment="1" quotePrefix="1">
      <alignment horizontal="center" vertical="center" wrapText="1"/>
    </xf>
    <xf numFmtId="176" fontId="18" fillId="0" borderId="23" xfId="42" applyNumberFormat="1" applyFont="1" applyBorder="1" applyAlignment="1" quotePrefix="1">
      <alignment horizontal="center" vertical="center" wrapText="1"/>
    </xf>
    <xf numFmtId="176" fontId="18" fillId="0" borderId="27" xfId="42" applyNumberFormat="1" applyFont="1" applyBorder="1" applyAlignment="1">
      <alignment horizontal="center" vertical="center"/>
    </xf>
    <xf numFmtId="176" fontId="18" fillId="0" borderId="0" xfId="42" applyNumberFormat="1" applyFont="1" applyBorder="1" applyAlignment="1" quotePrefix="1">
      <alignment horizontal="center" vertical="center" wrapText="1"/>
    </xf>
    <xf numFmtId="176" fontId="18" fillId="0" borderId="32" xfId="42" applyNumberFormat="1" applyFont="1" applyBorder="1" applyAlignment="1">
      <alignment horizontal="center" vertical="center" wrapText="1"/>
    </xf>
    <xf numFmtId="176" fontId="18" fillId="0" borderId="23" xfId="42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73" fontId="19" fillId="0" borderId="17" xfId="0" applyNumberFormat="1" applyFont="1" applyBorder="1" applyAlignment="1">
      <alignment horizontal="center" vertical="center" wrapText="1"/>
    </xf>
    <xf numFmtId="177" fontId="5" fillId="0" borderId="34" xfId="42" applyNumberFormat="1" applyFont="1" applyBorder="1" applyAlignment="1">
      <alignment horizontal="center" vertical="center"/>
    </xf>
    <xf numFmtId="43" fontId="5" fillId="0" borderId="0" xfId="42" applyFont="1" applyAlignment="1">
      <alignment vertical="center"/>
    </xf>
    <xf numFmtId="0" fontId="23" fillId="0" borderId="18" xfId="0" applyFont="1" applyBorder="1" applyAlignment="1">
      <alignment horizontal="right" vertical="top" wrapText="1"/>
    </xf>
    <xf numFmtId="176" fontId="11" fillId="0" borderId="36" xfId="42" applyNumberFormat="1" applyFont="1" applyBorder="1" applyAlignment="1">
      <alignment vertical="center" wrapText="1"/>
    </xf>
    <xf numFmtId="176" fontId="5" fillId="0" borderId="36" xfId="42" applyNumberFormat="1" applyFont="1" applyBorder="1" applyAlignment="1">
      <alignment vertical="top" wrapText="1"/>
    </xf>
    <xf numFmtId="176" fontId="5" fillId="0" borderId="48" xfId="42" applyNumberFormat="1" applyFont="1" applyBorder="1" applyAlignment="1">
      <alignment vertical="top" wrapText="1"/>
    </xf>
    <xf numFmtId="176" fontId="5" fillId="0" borderId="0" xfId="42" applyNumberFormat="1" applyFont="1" applyBorder="1" applyAlignment="1">
      <alignment vertical="top" wrapText="1"/>
    </xf>
    <xf numFmtId="176" fontId="5" fillId="0" borderId="15" xfId="42" applyNumberFormat="1" applyFont="1" applyBorder="1" applyAlignment="1">
      <alignment vertical="top" wrapText="1"/>
    </xf>
    <xf numFmtId="176" fontId="5" fillId="0" borderId="23" xfId="42" applyNumberFormat="1" applyFont="1" applyBorder="1" applyAlignment="1">
      <alignment vertical="top" wrapText="1"/>
    </xf>
    <xf numFmtId="176" fontId="5" fillId="0" borderId="27" xfId="42" applyNumberFormat="1" applyFont="1" applyBorder="1" applyAlignment="1">
      <alignment vertical="top" wrapText="1"/>
    </xf>
    <xf numFmtId="176" fontId="18" fillId="0" borderId="15" xfId="42" applyNumberFormat="1" applyFont="1" applyBorder="1" applyAlignment="1">
      <alignment horizontal="right" vertical="top" wrapText="1"/>
    </xf>
    <xf numFmtId="176" fontId="18" fillId="0" borderId="23" xfId="42" applyNumberFormat="1" applyFont="1" applyBorder="1" applyAlignment="1">
      <alignment vertical="center"/>
    </xf>
    <xf numFmtId="176" fontId="18" fillId="0" borderId="0" xfId="42" applyNumberFormat="1" applyFont="1" applyBorder="1" applyAlignment="1">
      <alignment vertical="top" wrapText="1"/>
    </xf>
    <xf numFmtId="176" fontId="18" fillId="0" borderId="15" xfId="42" applyNumberFormat="1" applyFont="1" applyBorder="1" applyAlignment="1">
      <alignment vertical="top" wrapText="1"/>
    </xf>
    <xf numFmtId="176" fontId="18" fillId="0" borderId="23" xfId="42" applyNumberFormat="1" applyFont="1" applyBorder="1" applyAlignment="1" quotePrefix="1">
      <alignment vertical="top" wrapText="1"/>
    </xf>
    <xf numFmtId="176" fontId="18" fillId="0" borderId="27" xfId="42" applyNumberFormat="1" applyFont="1" applyBorder="1" applyAlignment="1">
      <alignment vertical="top" wrapText="1"/>
    </xf>
    <xf numFmtId="176" fontId="18" fillId="0" borderId="15" xfId="42" applyNumberFormat="1" applyFont="1" applyBorder="1" applyAlignment="1" quotePrefix="1">
      <alignment vertical="top" wrapText="1"/>
    </xf>
    <xf numFmtId="176" fontId="18" fillId="0" borderId="0" xfId="42" applyNumberFormat="1" applyFont="1" applyBorder="1" applyAlignment="1" quotePrefix="1">
      <alignment vertical="top" wrapText="1"/>
    </xf>
    <xf numFmtId="176" fontId="18" fillId="0" borderId="15" xfId="42" applyNumberFormat="1" applyFont="1" applyBorder="1" applyAlignment="1">
      <alignment/>
    </xf>
    <xf numFmtId="176" fontId="18" fillId="0" borderId="0" xfId="42" applyNumberFormat="1" applyFont="1" applyBorder="1" applyAlignment="1">
      <alignment/>
    </xf>
    <xf numFmtId="176" fontId="18" fillId="0" borderId="27" xfId="42" applyNumberFormat="1" applyFont="1" applyBorder="1" applyAlignment="1">
      <alignment/>
    </xf>
    <xf numFmtId="176" fontId="18" fillId="0" borderId="23" xfId="42" applyNumberFormat="1" applyFont="1" applyBorder="1" applyAlignment="1">
      <alignment vertical="top" wrapText="1"/>
    </xf>
    <xf numFmtId="176" fontId="18" fillId="0" borderId="15" xfId="42" applyNumberFormat="1" applyFont="1" applyFill="1" applyBorder="1" applyAlignment="1">
      <alignment/>
    </xf>
    <xf numFmtId="176" fontId="18" fillId="0" borderId="23" xfId="42" applyNumberFormat="1" applyFont="1" applyFill="1" applyBorder="1" applyAlignment="1">
      <alignment/>
    </xf>
    <xf numFmtId="177" fontId="18" fillId="0" borderId="15" xfId="42" applyNumberFormat="1" applyFont="1" applyFill="1" applyBorder="1" applyAlignment="1" quotePrefix="1">
      <alignment horizontal="right" vertical="center" wrapText="1"/>
    </xf>
    <xf numFmtId="177" fontId="18" fillId="0" borderId="27" xfId="42" applyNumberFormat="1" applyFont="1" applyFill="1" applyBorder="1" applyAlignment="1" quotePrefix="1">
      <alignment horizontal="right" vertical="center" wrapText="1"/>
    </xf>
    <xf numFmtId="177" fontId="18" fillId="0" borderId="15" xfId="42" applyNumberFormat="1" applyFont="1" applyFill="1" applyBorder="1" applyAlignment="1" quotePrefix="1">
      <alignment vertical="center" wrapText="1"/>
    </xf>
    <xf numFmtId="177" fontId="18" fillId="0" borderId="15" xfId="42" applyNumberFormat="1" applyFont="1" applyFill="1" applyBorder="1" applyAlignment="1">
      <alignment vertical="center" wrapText="1"/>
    </xf>
    <xf numFmtId="177" fontId="18" fillId="0" borderId="21" xfId="42" applyNumberFormat="1" applyFont="1" applyFill="1" applyBorder="1" applyAlignment="1" quotePrefix="1">
      <alignment vertical="center" wrapText="1"/>
    </xf>
    <xf numFmtId="177" fontId="18" fillId="0" borderId="32" xfId="42" applyNumberFormat="1" applyFont="1" applyFill="1" applyBorder="1" applyAlignment="1">
      <alignment vertical="center" wrapText="1"/>
    </xf>
    <xf numFmtId="177" fontId="18" fillId="0" borderId="32" xfId="42" applyNumberFormat="1" applyFont="1" applyFill="1" applyBorder="1" applyAlignment="1">
      <alignment horizontal="right" vertical="center" wrapText="1"/>
    </xf>
    <xf numFmtId="177" fontId="18" fillId="0" borderId="0" xfId="42" applyNumberFormat="1" applyFont="1" applyFill="1" applyBorder="1" applyAlignment="1">
      <alignment horizontal="right" vertical="center" wrapText="1"/>
    </xf>
    <xf numFmtId="177" fontId="18" fillId="0" borderId="15" xfId="42" applyNumberFormat="1" applyFont="1" applyFill="1" applyBorder="1" applyAlignment="1">
      <alignment horizontal="right" vertical="center" wrapText="1"/>
    </xf>
    <xf numFmtId="177" fontId="18" fillId="0" borderId="0" xfId="42" applyNumberFormat="1" applyFont="1" applyFill="1" applyBorder="1" applyAlignment="1">
      <alignment vertical="center" wrapText="1"/>
    </xf>
    <xf numFmtId="177" fontId="18" fillId="0" borderId="21" xfId="42" applyNumberFormat="1" applyFont="1" applyFill="1" applyBorder="1" applyAlignment="1">
      <alignment vertical="center" wrapText="1"/>
    </xf>
    <xf numFmtId="177" fontId="18" fillId="0" borderId="23" xfId="42" applyNumberFormat="1" applyFont="1" applyFill="1" applyBorder="1" applyAlignment="1">
      <alignment vertical="center" wrapText="1"/>
    </xf>
    <xf numFmtId="177" fontId="18" fillId="0" borderId="32" xfId="42" applyNumberFormat="1" applyFont="1" applyFill="1" applyBorder="1" applyAlignment="1" quotePrefix="1">
      <alignment vertical="center" wrapText="1"/>
    </xf>
    <xf numFmtId="177" fontId="18" fillId="0" borderId="27" xfId="42" applyNumberFormat="1" applyFont="1" applyFill="1" applyBorder="1" applyAlignment="1">
      <alignment horizontal="right" vertical="center" wrapText="1"/>
    </xf>
    <xf numFmtId="177" fontId="18" fillId="0" borderId="23" xfId="42" applyNumberFormat="1" applyFont="1" applyFill="1" applyBorder="1" applyAlignment="1" quotePrefix="1">
      <alignment vertical="center" wrapText="1"/>
    </xf>
    <xf numFmtId="177" fontId="18" fillId="0" borderId="0" xfId="42" applyNumberFormat="1" applyFont="1" applyFill="1" applyBorder="1" applyAlignment="1" quotePrefix="1">
      <alignment horizontal="right" vertical="center" wrapText="1"/>
    </xf>
    <xf numFmtId="177" fontId="18" fillId="0" borderId="32" xfId="42" applyNumberFormat="1" applyFont="1" applyFill="1" applyBorder="1" applyAlignment="1" quotePrefix="1">
      <alignment horizontal="right" vertical="center" wrapText="1"/>
    </xf>
    <xf numFmtId="177" fontId="5" fillId="0" borderId="13" xfId="42" applyNumberFormat="1" applyFont="1" applyFill="1" applyBorder="1" applyAlignment="1">
      <alignment vertical="center" wrapText="1"/>
    </xf>
    <xf numFmtId="177" fontId="18" fillId="0" borderId="14" xfId="42" applyNumberFormat="1" applyFont="1" applyFill="1" applyBorder="1" applyAlignment="1" quotePrefix="1">
      <alignment vertical="center" wrapText="1"/>
    </xf>
    <xf numFmtId="177" fontId="18" fillId="0" borderId="13" xfId="42" applyNumberFormat="1" applyFont="1" applyFill="1" applyBorder="1" applyAlignment="1">
      <alignment vertical="center" wrapText="1"/>
    </xf>
    <xf numFmtId="177" fontId="5" fillId="0" borderId="14" xfId="42" applyNumberFormat="1" applyFont="1" applyFill="1" applyBorder="1" applyAlignment="1">
      <alignment vertical="center" wrapText="1"/>
    </xf>
    <xf numFmtId="177" fontId="18" fillId="0" borderId="14" xfId="42" applyNumberFormat="1" applyFont="1" applyFill="1" applyBorder="1" applyAlignment="1">
      <alignment vertical="center" wrapText="1"/>
    </xf>
    <xf numFmtId="177" fontId="18" fillId="0" borderId="27" xfId="42" applyNumberFormat="1" applyFont="1" applyFill="1" applyBorder="1" applyAlignment="1" quotePrefix="1">
      <alignment vertical="center" wrapText="1"/>
    </xf>
    <xf numFmtId="177" fontId="5" fillId="0" borderId="27" xfId="42" applyNumberFormat="1" applyFont="1" applyFill="1" applyBorder="1" applyAlignment="1">
      <alignment vertical="center" wrapText="1"/>
    </xf>
    <xf numFmtId="177" fontId="18" fillId="0" borderId="27" xfId="42" applyNumberFormat="1" applyFont="1" applyFill="1" applyBorder="1" applyAlignment="1">
      <alignment vertical="center" wrapText="1"/>
    </xf>
    <xf numFmtId="177" fontId="18" fillId="0" borderId="0" xfId="42" applyNumberFormat="1" applyFont="1" applyFill="1" applyBorder="1" applyAlignment="1" quotePrefix="1">
      <alignment vertical="center" wrapText="1"/>
    </xf>
    <xf numFmtId="177" fontId="18" fillId="0" borderId="14" xfId="42" applyNumberFormat="1" applyFont="1" applyFill="1" applyBorder="1" applyAlignment="1" quotePrefix="1">
      <alignment horizontal="right" vertical="center" wrapText="1"/>
    </xf>
    <xf numFmtId="177" fontId="18" fillId="0" borderId="21" xfId="42" applyNumberFormat="1" applyFont="1" applyFill="1" applyBorder="1" applyAlignment="1" quotePrefix="1">
      <alignment horizontal="right" vertical="center" wrapText="1"/>
    </xf>
    <xf numFmtId="177" fontId="18" fillId="0" borderId="13" xfId="42" applyNumberFormat="1" applyFont="1" applyFill="1" applyBorder="1" applyAlignment="1" quotePrefix="1">
      <alignment vertical="center" wrapText="1"/>
    </xf>
    <xf numFmtId="177" fontId="5" fillId="0" borderId="14" xfId="42" applyNumberFormat="1" applyFont="1" applyFill="1" applyBorder="1" applyAlignment="1" quotePrefix="1">
      <alignment vertical="center" wrapText="1"/>
    </xf>
    <xf numFmtId="177" fontId="18" fillId="0" borderId="23" xfId="42" applyNumberFormat="1" applyFont="1" applyFill="1" applyBorder="1" applyAlignment="1">
      <alignment horizontal="right" vertical="center" wrapText="1"/>
    </xf>
    <xf numFmtId="177" fontId="18" fillId="0" borderId="21" xfId="42" applyNumberFormat="1" applyFont="1" applyFill="1" applyBorder="1" applyAlignment="1">
      <alignment horizontal="right" vertical="center" wrapText="1"/>
    </xf>
    <xf numFmtId="177" fontId="18" fillId="0" borderId="14" xfId="4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77" fontId="5" fillId="0" borderId="15" xfId="42" applyNumberFormat="1" applyFont="1" applyFill="1" applyBorder="1" applyAlignment="1">
      <alignment vertical="center"/>
    </xf>
    <xf numFmtId="177" fontId="5" fillId="0" borderId="37" xfId="42" applyNumberFormat="1" applyFont="1" applyFill="1" applyBorder="1" applyAlignment="1">
      <alignment vertical="center"/>
    </xf>
    <xf numFmtId="177" fontId="18" fillId="0" borderId="15" xfId="42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77" fontId="18" fillId="0" borderId="21" xfId="42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41" fontId="5" fillId="0" borderId="17" xfId="43" applyFont="1" applyFill="1" applyBorder="1" applyAlignment="1">
      <alignment horizontal="right" vertical="center" wrapText="1"/>
    </xf>
    <xf numFmtId="41" fontId="5" fillId="0" borderId="34" xfId="43" applyFont="1" applyFill="1" applyBorder="1" applyAlignment="1">
      <alignment horizontal="right" vertical="center" wrapText="1"/>
    </xf>
    <xf numFmtId="177" fontId="5" fillId="0" borderId="22" xfId="42" applyNumberFormat="1" applyFont="1" applyFill="1" applyBorder="1" applyAlignment="1">
      <alignment vertical="center" wrapText="1"/>
    </xf>
    <xf numFmtId="177" fontId="5" fillId="0" borderId="17" xfId="42" applyNumberFormat="1" applyFont="1" applyFill="1" applyBorder="1" applyAlignment="1">
      <alignment vertical="center" wrapText="1"/>
    </xf>
    <xf numFmtId="177" fontId="5" fillId="0" borderId="19" xfId="42" applyNumberFormat="1" applyFont="1" applyFill="1" applyBorder="1" applyAlignment="1">
      <alignment vertical="center" wrapText="1"/>
    </xf>
    <xf numFmtId="41" fontId="5" fillId="0" borderId="35" xfId="43" applyFont="1" applyFill="1" applyBorder="1" applyAlignment="1">
      <alignment vertical="center" wrapText="1"/>
    </xf>
    <xf numFmtId="41" fontId="5" fillId="0" borderId="17" xfId="43" applyFont="1" applyFill="1" applyBorder="1" applyAlignment="1">
      <alignment vertical="center" wrapText="1"/>
    </xf>
    <xf numFmtId="41" fontId="5" fillId="0" borderId="33" xfId="43" applyFont="1" applyFill="1" applyBorder="1" applyAlignment="1">
      <alignment vertical="center" wrapText="1"/>
    </xf>
    <xf numFmtId="41" fontId="5" fillId="0" borderId="19" xfId="43" applyFont="1" applyFill="1" applyBorder="1" applyAlignment="1">
      <alignment vertical="center" wrapText="1"/>
    </xf>
    <xf numFmtId="41" fontId="5" fillId="0" borderId="22" xfId="43" applyFont="1" applyFill="1" applyBorder="1" applyAlignment="1">
      <alignment vertical="center" wrapText="1"/>
    </xf>
    <xf numFmtId="41" fontId="5" fillId="0" borderId="34" xfId="43" applyFont="1" applyFill="1" applyBorder="1" applyAlignment="1">
      <alignment vertical="center" wrapText="1"/>
    </xf>
    <xf numFmtId="41" fontId="5" fillId="0" borderId="16" xfId="43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177" fontId="18" fillId="0" borderId="23" xfId="42" applyNumberFormat="1" applyFont="1" applyFill="1" applyBorder="1" applyAlignment="1" quotePrefix="1">
      <alignment horizontal="right" vertical="center" wrapText="1"/>
    </xf>
    <xf numFmtId="177" fontId="7" fillId="0" borderId="23" xfId="42" applyNumberFormat="1" applyFont="1" applyFill="1" applyBorder="1" applyAlignment="1">
      <alignment horizontal="center" vertical="top" wrapText="1"/>
    </xf>
    <xf numFmtId="177" fontId="7" fillId="0" borderId="35" xfId="42" applyNumberFormat="1" applyFont="1" applyFill="1" applyBorder="1" applyAlignment="1">
      <alignment horizontal="center"/>
    </xf>
    <xf numFmtId="177" fontId="7" fillId="0" borderId="49" xfId="42" applyNumberFormat="1" applyFont="1" applyFill="1" applyBorder="1" applyAlignment="1">
      <alignment horizontal="center" vertical="top" wrapText="1"/>
    </xf>
    <xf numFmtId="177" fontId="7" fillId="0" borderId="22" xfId="42" applyNumberFormat="1" applyFont="1" applyFill="1" applyBorder="1" applyAlignment="1">
      <alignment horizontal="center"/>
    </xf>
    <xf numFmtId="177" fontId="7" fillId="0" borderId="14" xfId="42" applyNumberFormat="1" applyFont="1" applyFill="1" applyBorder="1" applyAlignment="1">
      <alignment horizontal="center" vertical="center" wrapText="1"/>
    </xf>
    <xf numFmtId="177" fontId="7" fillId="0" borderId="22" xfId="42" applyNumberFormat="1" applyFont="1" applyFill="1" applyBorder="1" applyAlignment="1">
      <alignment horizontal="center" vertical="center"/>
    </xf>
    <xf numFmtId="177" fontId="11" fillId="0" borderId="23" xfId="42" applyNumberFormat="1" applyFont="1" applyFill="1" applyBorder="1" applyAlignment="1">
      <alignment horizontal="right" vertical="top" wrapText="1"/>
    </xf>
    <xf numFmtId="177" fontId="79" fillId="0" borderId="23" xfId="42" applyNumberFormat="1" applyFont="1" applyFill="1" applyBorder="1" applyAlignment="1">
      <alignment horizontal="center" vertical="top" wrapText="1"/>
    </xf>
    <xf numFmtId="177" fontId="7" fillId="0" borderId="50" xfId="42" applyNumberFormat="1" applyFont="1" applyFill="1" applyBorder="1" applyAlignment="1">
      <alignment horizontal="right" vertical="center" wrapText="1"/>
    </xf>
    <xf numFmtId="177" fontId="7" fillId="0" borderId="49" xfId="42" applyNumberFormat="1" applyFont="1" applyFill="1" applyBorder="1" applyAlignment="1">
      <alignment horizontal="right" vertical="center" wrapText="1"/>
    </xf>
    <xf numFmtId="177" fontId="7" fillId="0" borderId="10" xfId="42" applyNumberFormat="1" applyFont="1" applyFill="1" applyBorder="1" applyAlignment="1">
      <alignment horizontal="right" vertical="center" wrapText="1"/>
    </xf>
    <xf numFmtId="177" fontId="79" fillId="0" borderId="10" xfId="42" applyNumberFormat="1" applyFont="1" applyFill="1" applyBorder="1" applyAlignment="1">
      <alignment horizontal="right" vertical="center" wrapText="1"/>
    </xf>
    <xf numFmtId="177" fontId="7" fillId="0" borderId="15" xfId="42" applyNumberFormat="1" applyFont="1" applyFill="1" applyBorder="1" applyAlignment="1">
      <alignment horizontal="right" vertical="center" wrapText="1"/>
    </xf>
    <xf numFmtId="177" fontId="79" fillId="0" borderId="21" xfId="42" applyNumberFormat="1" applyFont="1" applyFill="1" applyBorder="1" applyAlignment="1">
      <alignment horizontal="right" vertical="center" wrapText="1"/>
    </xf>
    <xf numFmtId="177" fontId="79" fillId="0" borderId="51" xfId="42" applyNumberFormat="1" applyFont="1" applyFill="1" applyBorder="1" applyAlignment="1">
      <alignment horizontal="right" vertical="center" wrapText="1"/>
    </xf>
    <xf numFmtId="177" fontId="7" fillId="0" borderId="11" xfId="42" applyNumberFormat="1" applyFont="1" applyFill="1" applyBorder="1" applyAlignment="1">
      <alignment horizontal="right" vertical="center" wrapText="1"/>
    </xf>
    <xf numFmtId="177" fontId="7" fillId="0" borderId="23" xfId="42" applyNumberFormat="1" applyFont="1" applyFill="1" applyBorder="1" applyAlignment="1">
      <alignment horizontal="right" vertical="center" wrapText="1"/>
    </xf>
    <xf numFmtId="177" fontId="7" fillId="0" borderId="27" xfId="42" applyNumberFormat="1" applyFont="1" applyFill="1" applyBorder="1" applyAlignment="1">
      <alignment horizontal="right" vertical="center" wrapText="1"/>
    </xf>
    <xf numFmtId="177" fontId="7" fillId="0" borderId="21" xfId="42" applyNumberFormat="1" applyFont="1" applyFill="1" applyBorder="1" applyAlignment="1">
      <alignment horizontal="right" vertical="center" wrapText="1"/>
    </xf>
    <xf numFmtId="177" fontId="7" fillId="0" borderId="14" xfId="42" applyNumberFormat="1" applyFont="1" applyFill="1" applyBorder="1" applyAlignment="1">
      <alignment horizontal="right" vertical="center" wrapText="1"/>
    </xf>
    <xf numFmtId="177" fontId="7" fillId="0" borderId="20" xfId="42" applyNumberFormat="1" applyFont="1" applyFill="1" applyBorder="1" applyAlignment="1">
      <alignment horizontal="right" vertical="top" wrapText="1"/>
    </xf>
    <xf numFmtId="177" fontId="7" fillId="0" borderId="11" xfId="42" applyNumberFormat="1" applyFont="1" applyFill="1" applyBorder="1" applyAlignment="1">
      <alignment horizontal="right" vertical="top" wrapText="1"/>
    </xf>
    <xf numFmtId="177" fontId="7" fillId="0" borderId="10" xfId="42" applyNumberFormat="1" applyFont="1" applyFill="1" applyBorder="1" applyAlignment="1">
      <alignment horizontal="right" vertical="top" wrapText="1"/>
    </xf>
    <xf numFmtId="177" fontId="7" fillId="0" borderId="21" xfId="42" applyNumberFormat="1" applyFont="1" applyFill="1" applyBorder="1" applyAlignment="1">
      <alignment horizontal="right" vertical="top" wrapText="1"/>
    </xf>
    <xf numFmtId="177" fontId="7" fillId="0" borderId="14" xfId="42" applyNumberFormat="1" applyFont="1" applyFill="1" applyBorder="1" applyAlignment="1">
      <alignment horizontal="right" vertical="top" wrapText="1"/>
    </xf>
    <xf numFmtId="177" fontId="7" fillId="0" borderId="15" xfId="42" applyNumberFormat="1" applyFont="1" applyFill="1" applyBorder="1" applyAlignment="1">
      <alignment horizontal="right" vertical="top" wrapText="1"/>
    </xf>
    <xf numFmtId="177" fontId="5" fillId="0" borderId="10" xfId="42" applyNumberFormat="1" applyFont="1" applyFill="1" applyBorder="1" applyAlignment="1">
      <alignment horizontal="right" vertical="top" wrapText="1"/>
    </xf>
    <xf numFmtId="177" fontId="79" fillId="0" borderId="15" xfId="42" applyNumberFormat="1" applyFont="1" applyFill="1" applyBorder="1" applyAlignment="1">
      <alignment horizontal="right" vertical="top" wrapText="1"/>
    </xf>
    <xf numFmtId="177" fontId="7" fillId="0" borderId="26" xfId="42" applyNumberFormat="1" applyFont="1" applyFill="1" applyBorder="1" applyAlignment="1">
      <alignment horizontal="right" vertical="top" wrapText="1"/>
    </xf>
    <xf numFmtId="177" fontId="79" fillId="0" borderId="20" xfId="42" applyNumberFormat="1" applyFont="1" applyFill="1" applyBorder="1" applyAlignment="1">
      <alignment horizontal="right" vertical="center" wrapText="1"/>
    </xf>
    <xf numFmtId="177" fontId="79" fillId="0" borderId="11" xfId="42" applyNumberFormat="1" applyFont="1" applyFill="1" applyBorder="1" applyAlignment="1">
      <alignment horizontal="right" vertical="center" wrapText="1"/>
    </xf>
    <xf numFmtId="177" fontId="79" fillId="0" borderId="26" xfId="42" applyNumberFormat="1" applyFont="1" applyFill="1" applyBorder="1" applyAlignment="1">
      <alignment horizontal="right" vertical="center" wrapText="1"/>
    </xf>
    <xf numFmtId="177" fontId="79" fillId="0" borderId="10" xfId="42" applyNumberFormat="1" applyFont="1" applyFill="1" applyBorder="1" applyAlignment="1">
      <alignment horizontal="center" vertical="center" wrapText="1"/>
    </xf>
    <xf numFmtId="177" fontId="7" fillId="0" borderId="51" xfId="42" applyNumberFormat="1" applyFont="1" applyFill="1" applyBorder="1" applyAlignment="1">
      <alignment horizontal="right" vertical="center" wrapText="1"/>
    </xf>
    <xf numFmtId="177" fontId="7" fillId="0" borderId="26" xfId="42" applyNumberFormat="1" applyFont="1" applyFill="1" applyBorder="1" applyAlignment="1">
      <alignment horizontal="right" vertical="center" wrapText="1"/>
    </xf>
    <xf numFmtId="177" fontId="19" fillId="0" borderId="15" xfId="42" applyNumberFormat="1" applyFont="1" applyFill="1" applyBorder="1" applyAlignment="1">
      <alignment vertical="center" wrapText="1"/>
    </xf>
    <xf numFmtId="177" fontId="7" fillId="0" borderId="17" xfId="42" applyNumberFormat="1" applyFont="1" applyFill="1" applyBorder="1" applyAlignment="1">
      <alignment/>
    </xf>
    <xf numFmtId="177" fontId="7" fillId="0" borderId="34" xfId="42" applyNumberFormat="1" applyFont="1" applyFill="1" applyBorder="1" applyAlignment="1">
      <alignment vertical="center"/>
    </xf>
    <xf numFmtId="177" fontId="7" fillId="0" borderId="22" xfId="42" applyNumberFormat="1" applyFont="1" applyFill="1" applyBorder="1" applyAlignment="1">
      <alignment vertical="center"/>
    </xf>
    <xf numFmtId="177" fontId="7" fillId="0" borderId="17" xfId="42" applyNumberFormat="1" applyFont="1" applyFill="1" applyBorder="1" applyAlignment="1">
      <alignment vertical="center"/>
    </xf>
    <xf numFmtId="177" fontId="79" fillId="0" borderId="19" xfId="42" applyNumberFormat="1" applyFont="1" applyFill="1" applyBorder="1" applyAlignment="1">
      <alignment vertical="center"/>
    </xf>
    <xf numFmtId="177" fontId="7" fillId="0" borderId="22" xfId="42" applyNumberFormat="1" applyFont="1" applyFill="1" applyBorder="1" applyAlignment="1">
      <alignment/>
    </xf>
    <xf numFmtId="177" fontId="7" fillId="0" borderId="35" xfId="42" applyNumberFormat="1" applyFont="1" applyFill="1" applyBorder="1" applyAlignment="1">
      <alignment/>
    </xf>
    <xf numFmtId="177" fontId="7" fillId="0" borderId="34" xfId="42" applyNumberFormat="1" applyFont="1" applyFill="1" applyBorder="1" applyAlignment="1">
      <alignment/>
    </xf>
    <xf numFmtId="177" fontId="7" fillId="0" borderId="19" xfId="42" applyNumberFormat="1" applyFont="1" applyFill="1" applyBorder="1" applyAlignment="1">
      <alignment/>
    </xf>
    <xf numFmtId="177" fontId="19" fillId="0" borderId="19" xfId="42" applyNumberFormat="1" applyFont="1" applyFill="1" applyBorder="1" applyAlignment="1">
      <alignment/>
    </xf>
    <xf numFmtId="177" fontId="7" fillId="0" borderId="19" xfId="42" applyNumberFormat="1" applyFont="1" applyFill="1" applyBorder="1" applyAlignment="1">
      <alignment vertical="center"/>
    </xf>
    <xf numFmtId="177" fontId="80" fillId="0" borderId="15" xfId="42" applyNumberFormat="1" applyFont="1" applyFill="1" applyBorder="1" applyAlignment="1">
      <alignment horizontal="center" vertical="center" wrapText="1"/>
    </xf>
    <xf numFmtId="177" fontId="80" fillId="0" borderId="23" xfId="42" applyNumberFormat="1" applyFont="1" applyFill="1" applyBorder="1" applyAlignment="1">
      <alignment horizontal="center" vertical="center" wrapText="1"/>
    </xf>
    <xf numFmtId="177" fontId="80" fillId="0" borderId="23" xfId="42" applyNumberFormat="1" applyFont="1" applyFill="1" applyBorder="1" applyAlignment="1" quotePrefix="1">
      <alignment horizontal="center" vertical="center" wrapText="1"/>
    </xf>
    <xf numFmtId="177" fontId="80" fillId="0" borderId="15" xfId="42" applyNumberFormat="1" applyFont="1" applyFill="1" applyBorder="1" applyAlignment="1" quotePrefix="1">
      <alignment horizontal="center" vertical="center" wrapText="1"/>
    </xf>
    <xf numFmtId="177" fontId="80" fillId="0" borderId="27" xfId="42" applyNumberFormat="1" applyFont="1" applyFill="1" applyBorder="1" applyAlignment="1" quotePrefix="1">
      <alignment vertical="center" wrapText="1"/>
    </xf>
    <xf numFmtId="177" fontId="80" fillId="0" borderId="14" xfId="42" applyNumberFormat="1" applyFont="1" applyFill="1" applyBorder="1" applyAlignment="1" quotePrefix="1">
      <alignment vertical="center" wrapText="1"/>
    </xf>
    <xf numFmtId="177" fontId="80" fillId="0" borderId="23" xfId="42" applyNumberFormat="1" applyFont="1" applyFill="1" applyBorder="1" applyAlignment="1" quotePrefix="1">
      <alignment vertical="center" wrapText="1"/>
    </xf>
    <xf numFmtId="177" fontId="80" fillId="0" borderId="15" xfId="42" applyNumberFormat="1" applyFont="1" applyFill="1" applyBorder="1" applyAlignment="1">
      <alignment vertical="center" wrapText="1"/>
    </xf>
    <xf numFmtId="177" fontId="80" fillId="0" borderId="23" xfId="42" applyNumberFormat="1" applyFont="1" applyFill="1" applyBorder="1" applyAlignment="1">
      <alignment vertical="center" wrapText="1"/>
    </xf>
    <xf numFmtId="177" fontId="80" fillId="0" borderId="27" xfId="42" applyNumberFormat="1" applyFont="1" applyFill="1" applyBorder="1" applyAlignment="1">
      <alignment vertical="center" wrapText="1"/>
    </xf>
    <xf numFmtId="177" fontId="18" fillId="0" borderId="13" xfId="42" applyNumberFormat="1" applyFont="1" applyFill="1" applyBorder="1" applyAlignment="1">
      <alignment horizontal="center"/>
    </xf>
    <xf numFmtId="177" fontId="80" fillId="0" borderId="0" xfId="42" applyNumberFormat="1" applyFont="1" applyFill="1" applyBorder="1" applyAlignment="1" quotePrefix="1">
      <alignment horizontal="center" vertical="center" wrapText="1"/>
    </xf>
    <xf numFmtId="177" fontId="80" fillId="0" borderId="32" xfId="42" applyNumberFormat="1" applyFont="1" applyFill="1" applyBorder="1" applyAlignment="1">
      <alignment horizontal="center" vertical="center" wrapText="1"/>
    </xf>
    <xf numFmtId="177" fontId="80" fillId="0" borderId="27" xfId="42" applyNumberFormat="1" applyFont="1" applyFill="1" applyBorder="1" applyAlignment="1" quotePrefix="1">
      <alignment horizontal="center" vertical="center" wrapText="1"/>
    </xf>
    <xf numFmtId="177" fontId="80" fillId="0" borderId="14" xfId="42" applyNumberFormat="1" applyFont="1" applyFill="1" applyBorder="1" applyAlignment="1">
      <alignment vertical="center" wrapText="1"/>
    </xf>
    <xf numFmtId="177" fontId="80" fillId="0" borderId="15" xfId="42" applyNumberFormat="1" applyFont="1" applyFill="1" applyBorder="1" applyAlignment="1" quotePrefix="1">
      <alignment vertical="center" wrapText="1"/>
    </xf>
    <xf numFmtId="177" fontId="80" fillId="0" borderId="21" xfId="42" applyNumberFormat="1" applyFont="1" applyFill="1" applyBorder="1" applyAlignment="1">
      <alignment vertical="center" wrapText="1"/>
    </xf>
    <xf numFmtId="177" fontId="80" fillId="0" borderId="23" xfId="42" applyNumberFormat="1" applyFont="1" applyFill="1" applyBorder="1" applyAlignment="1">
      <alignment horizontal="center" vertical="top" wrapText="1"/>
    </xf>
    <xf numFmtId="177" fontId="80" fillId="0" borderId="15" xfId="42" applyNumberFormat="1" applyFont="1" applyFill="1" applyBorder="1" applyAlignment="1">
      <alignment horizontal="center" vertical="top" wrapText="1"/>
    </xf>
    <xf numFmtId="177" fontId="80" fillId="0" borderId="15" xfId="42" applyNumberFormat="1" applyFont="1" applyFill="1" applyBorder="1" applyAlignment="1" quotePrefix="1">
      <alignment horizontal="center" vertical="top" wrapText="1"/>
    </xf>
    <xf numFmtId="177" fontId="80" fillId="0" borderId="21" xfId="42" applyNumberFormat="1" applyFont="1" applyFill="1" applyBorder="1" applyAlignment="1" quotePrefix="1">
      <alignment horizontal="center" vertical="top" wrapText="1"/>
    </xf>
    <xf numFmtId="177" fontId="80" fillId="0" borderId="14" xfId="42" applyNumberFormat="1" applyFont="1" applyFill="1" applyBorder="1" applyAlignment="1">
      <alignment horizontal="center" vertical="top" wrapText="1"/>
    </xf>
    <xf numFmtId="177" fontId="80" fillId="0" borderId="0" xfId="42" applyNumberFormat="1" applyFont="1" applyFill="1" applyBorder="1" applyAlignment="1" quotePrefix="1">
      <alignment horizontal="center" vertical="top" wrapText="1"/>
    </xf>
    <xf numFmtId="177" fontId="80" fillId="0" borderId="32" xfId="42" applyNumberFormat="1" applyFont="1" applyFill="1" applyBorder="1" applyAlignment="1" quotePrefix="1">
      <alignment horizontal="center" vertical="top" wrapText="1"/>
    </xf>
    <xf numFmtId="177" fontId="80" fillId="0" borderId="32" xfId="42" applyNumberFormat="1" applyFont="1" applyFill="1" applyBorder="1" applyAlignment="1">
      <alignment horizontal="center" vertical="top" wrapText="1"/>
    </xf>
    <xf numFmtId="177" fontId="18" fillId="0" borderId="15" xfId="42" applyNumberFormat="1" applyFont="1" applyFill="1" applyBorder="1" applyAlignment="1" quotePrefix="1">
      <alignment horizontal="center" vertical="top" wrapText="1"/>
    </xf>
    <xf numFmtId="177" fontId="80" fillId="0" borderId="14" xfId="42" applyNumberFormat="1" applyFont="1" applyFill="1" applyBorder="1" applyAlignment="1" quotePrefix="1">
      <alignment horizontal="center" vertical="top" wrapText="1"/>
    </xf>
    <xf numFmtId="177" fontId="80" fillId="0" borderId="23" xfId="42" applyNumberFormat="1" applyFont="1" applyFill="1" applyBorder="1" applyAlignment="1" quotePrefix="1">
      <alignment horizontal="center" vertical="top" wrapText="1"/>
    </xf>
    <xf numFmtId="177" fontId="80" fillId="0" borderId="21" xfId="42" applyNumberFormat="1" applyFont="1" applyFill="1" applyBorder="1" applyAlignment="1">
      <alignment horizontal="center" vertical="top" wrapText="1"/>
    </xf>
    <xf numFmtId="177" fontId="80" fillId="0" borderId="14" xfId="42" applyNumberFormat="1" applyFont="1" applyFill="1" applyBorder="1" applyAlignment="1">
      <alignment horizontal="center" vertical="center" wrapText="1"/>
    </xf>
    <xf numFmtId="177" fontId="80" fillId="0" borderId="21" xfId="42" applyNumberFormat="1" applyFont="1" applyFill="1" applyBorder="1" applyAlignment="1">
      <alignment horizontal="center" vertical="center" wrapText="1"/>
    </xf>
    <xf numFmtId="177" fontId="80" fillId="0" borderId="13" xfId="42" applyNumberFormat="1" applyFont="1" applyFill="1" applyBorder="1" applyAlignment="1">
      <alignment vertical="center" wrapText="1"/>
    </xf>
    <xf numFmtId="177" fontId="80" fillId="0" borderId="32" xfId="42" applyNumberFormat="1" applyFont="1" applyFill="1" applyBorder="1" applyAlignment="1">
      <alignment vertical="center" wrapText="1"/>
    </xf>
    <xf numFmtId="177" fontId="80" fillId="0" borderId="21" xfId="42" applyNumberFormat="1" applyFont="1" applyFill="1" applyBorder="1" applyAlignment="1" quotePrefix="1">
      <alignment vertical="center" wrapText="1"/>
    </xf>
    <xf numFmtId="177" fontId="80" fillId="0" borderId="14" xfId="42" applyNumberFormat="1" applyFont="1" applyFill="1" applyBorder="1" applyAlignment="1" quotePrefix="1">
      <alignment horizontal="center" vertical="center" wrapText="1"/>
    </xf>
    <xf numFmtId="177" fontId="80" fillId="0" borderId="21" xfId="42" applyNumberFormat="1" applyFont="1" applyFill="1" applyBorder="1" applyAlignment="1" quotePrefix="1">
      <alignment horizontal="center" vertical="center" wrapText="1"/>
    </xf>
    <xf numFmtId="177" fontId="23" fillId="0" borderId="21" xfId="42" applyNumberFormat="1" applyFont="1" applyFill="1" applyBorder="1" applyAlignment="1" quotePrefix="1">
      <alignment horizontal="center" vertical="center" wrapText="1"/>
    </xf>
    <xf numFmtId="177" fontId="23" fillId="0" borderId="21" xfId="42" applyNumberFormat="1" applyFont="1" applyFill="1" applyBorder="1" applyAlignment="1" quotePrefix="1">
      <alignment vertical="center" wrapText="1"/>
    </xf>
    <xf numFmtId="177" fontId="80" fillId="0" borderId="0" xfId="42" applyNumberFormat="1" applyFont="1" applyFill="1" applyBorder="1" applyAlignment="1">
      <alignment horizontal="center" vertical="center" wrapText="1"/>
    </xf>
    <xf numFmtId="177" fontId="80" fillId="0" borderId="0" xfId="42" applyNumberFormat="1" applyFont="1" applyFill="1" applyBorder="1" applyAlignment="1">
      <alignment horizontal="center" vertical="top" wrapText="1"/>
    </xf>
    <xf numFmtId="177" fontId="80" fillId="0" borderId="13" xfId="42" applyNumberFormat="1" applyFont="1" applyFill="1" applyBorder="1" applyAlignment="1">
      <alignment horizontal="center" vertical="center" wrapText="1"/>
    </xf>
    <xf numFmtId="177" fontId="80" fillId="0" borderId="27" xfId="42" applyNumberFormat="1" applyFont="1" applyFill="1" applyBorder="1" applyAlignment="1">
      <alignment horizontal="center" vertical="center" wrapText="1"/>
    </xf>
    <xf numFmtId="177" fontId="18" fillId="0" borderId="15" xfId="42" applyNumberFormat="1" applyFont="1" applyFill="1" applyBorder="1" applyAlignment="1">
      <alignment horizontal="center" vertical="top" wrapText="1"/>
    </xf>
    <xf numFmtId="177" fontId="80" fillId="0" borderId="13" xfId="42" applyNumberFormat="1" applyFont="1" applyFill="1" applyBorder="1" applyAlignment="1">
      <alignment horizontal="center" vertical="top" wrapText="1"/>
    </xf>
    <xf numFmtId="177" fontId="18" fillId="0" borderId="15" xfId="42" applyNumberFormat="1" applyFont="1" applyFill="1" applyBorder="1" applyAlignment="1" quotePrefix="1">
      <alignment horizontal="center" vertical="center" wrapText="1"/>
    </xf>
    <xf numFmtId="177" fontId="18" fillId="0" borderId="21" xfId="42" applyNumberFormat="1" applyFont="1" applyFill="1" applyBorder="1" applyAlignment="1">
      <alignment horizontal="center"/>
    </xf>
    <xf numFmtId="177" fontId="18" fillId="0" borderId="21" xfId="42" applyNumberFormat="1" applyFont="1" applyFill="1" applyBorder="1" applyAlignment="1">
      <alignment/>
    </xf>
    <xf numFmtId="177" fontId="80" fillId="0" borderId="32" xfId="42" applyNumberFormat="1" applyFont="1" applyFill="1" applyBorder="1" applyAlignment="1" quotePrefix="1">
      <alignment vertical="center" wrapText="1"/>
    </xf>
    <xf numFmtId="177" fontId="23" fillId="0" borderId="23" xfId="42" applyNumberFormat="1" applyFont="1" applyFill="1" applyBorder="1" applyAlignment="1" quotePrefix="1">
      <alignment horizontal="center" vertical="center" wrapText="1"/>
    </xf>
    <xf numFmtId="177" fontId="23" fillId="0" borderId="23" xfId="42" applyNumberFormat="1" applyFont="1" applyFill="1" applyBorder="1" applyAlignment="1">
      <alignment horizontal="center" vertical="center" wrapText="1"/>
    </xf>
    <xf numFmtId="177" fontId="81" fillId="0" borderId="23" xfId="42" applyNumberFormat="1" applyFont="1" applyFill="1" applyBorder="1" applyAlignment="1">
      <alignment horizontal="center" vertical="center" wrapText="1"/>
    </xf>
    <xf numFmtId="177" fontId="23" fillId="0" borderId="15" xfId="42" applyNumberFormat="1" applyFont="1" applyFill="1" applyBorder="1" applyAlignment="1">
      <alignment horizontal="center" vertical="center" wrapText="1"/>
    </xf>
    <xf numFmtId="177" fontId="23" fillId="0" borderId="27" xfId="42" applyNumberFormat="1" applyFont="1" applyFill="1" applyBorder="1" applyAlignment="1" quotePrefix="1">
      <alignment vertical="center" wrapText="1"/>
    </xf>
    <xf numFmtId="177" fontId="23" fillId="0" borderId="14" xfId="42" applyNumberFormat="1" applyFont="1" applyFill="1" applyBorder="1" applyAlignment="1">
      <alignment vertical="center" wrapText="1"/>
    </xf>
    <xf numFmtId="177" fontId="23" fillId="0" borderId="15" xfId="42" applyNumberFormat="1" applyFont="1" applyFill="1" applyBorder="1" applyAlignment="1">
      <alignment vertical="center" wrapText="1"/>
    </xf>
    <xf numFmtId="177" fontId="23" fillId="0" borderId="23" xfId="42" applyNumberFormat="1" applyFont="1" applyFill="1" applyBorder="1" applyAlignment="1" quotePrefix="1">
      <alignment vertical="center" wrapText="1"/>
    </xf>
    <xf numFmtId="177" fontId="23" fillId="0" borderId="15" xfId="42" applyNumberFormat="1" applyFont="1" applyFill="1" applyBorder="1" applyAlignment="1" quotePrefix="1">
      <alignment horizontal="center" vertical="center" wrapText="1"/>
    </xf>
    <xf numFmtId="177" fontId="23" fillId="0" borderId="0" xfId="42" applyNumberFormat="1" applyFont="1" applyFill="1" applyBorder="1" applyAlignment="1" quotePrefix="1">
      <alignment horizontal="center" vertical="center" wrapText="1"/>
    </xf>
    <xf numFmtId="177" fontId="23" fillId="0" borderId="27" xfId="42" applyNumberFormat="1" applyFont="1" applyFill="1" applyBorder="1" applyAlignment="1">
      <alignment horizontal="center" vertical="center" wrapText="1"/>
    </xf>
    <xf numFmtId="177" fontId="23" fillId="0" borderId="15" xfId="42" applyNumberFormat="1" applyFont="1" applyFill="1" applyBorder="1" applyAlignment="1" quotePrefix="1">
      <alignment vertical="center" wrapText="1"/>
    </xf>
    <xf numFmtId="177" fontId="23" fillId="0" borderId="14" xfId="42" applyNumberFormat="1" applyFont="1" applyFill="1" applyBorder="1" applyAlignment="1" quotePrefix="1">
      <alignment vertical="center" wrapText="1"/>
    </xf>
    <xf numFmtId="177" fontId="23" fillId="0" borderId="23" xfId="42" applyNumberFormat="1" applyFont="1" applyFill="1" applyBorder="1" applyAlignment="1">
      <alignment horizontal="center" vertical="top" wrapText="1"/>
    </xf>
    <xf numFmtId="177" fontId="23" fillId="0" borderId="15" xfId="42" applyNumberFormat="1" applyFont="1" applyFill="1" applyBorder="1" applyAlignment="1">
      <alignment horizontal="center" vertical="top" wrapText="1"/>
    </xf>
    <xf numFmtId="177" fontId="23" fillId="0" borderId="15" xfId="42" applyNumberFormat="1" applyFont="1" applyFill="1" applyBorder="1" applyAlignment="1" quotePrefix="1">
      <alignment horizontal="center" vertical="top" wrapText="1"/>
    </xf>
    <xf numFmtId="177" fontId="23" fillId="0" borderId="21" xfId="42" applyNumberFormat="1" applyFont="1" applyFill="1" applyBorder="1" applyAlignment="1" quotePrefix="1">
      <alignment horizontal="center" vertical="top" wrapText="1"/>
    </xf>
    <xf numFmtId="177" fontId="23" fillId="0" borderId="14" xfId="42" applyNumberFormat="1" applyFont="1" applyFill="1" applyBorder="1" applyAlignment="1">
      <alignment horizontal="center" vertical="top" wrapText="1"/>
    </xf>
    <xf numFmtId="177" fontId="23" fillId="0" borderId="0" xfId="42" applyNumberFormat="1" applyFont="1" applyFill="1" applyBorder="1" applyAlignment="1" quotePrefix="1">
      <alignment horizontal="center" vertical="top" wrapText="1"/>
    </xf>
    <xf numFmtId="177" fontId="23" fillId="0" borderId="32" xfId="42" applyNumberFormat="1" applyFont="1" applyFill="1" applyBorder="1" applyAlignment="1">
      <alignment horizontal="center" vertical="top" wrapText="1"/>
    </xf>
    <xf numFmtId="177" fontId="23" fillId="0" borderId="32" xfId="42" applyNumberFormat="1" applyFont="1" applyFill="1" applyBorder="1" applyAlignment="1" quotePrefix="1">
      <alignment horizontal="center" vertical="top" wrapText="1"/>
    </xf>
    <xf numFmtId="177" fontId="23" fillId="0" borderId="14" xfId="42" applyNumberFormat="1" applyFont="1" applyFill="1" applyBorder="1" applyAlignment="1" quotePrefix="1">
      <alignment horizontal="center" vertical="top" wrapText="1"/>
    </xf>
    <xf numFmtId="177" fontId="18" fillId="0" borderId="0" xfId="42" applyNumberFormat="1" applyFont="1" applyFill="1" applyBorder="1" applyAlignment="1">
      <alignment horizontal="center"/>
    </xf>
    <xf numFmtId="177" fontId="23" fillId="0" borderId="13" xfId="42" applyNumberFormat="1" applyFont="1" applyFill="1" applyBorder="1" applyAlignment="1" quotePrefix="1">
      <alignment horizontal="center" vertical="top" wrapText="1"/>
    </xf>
    <xf numFmtId="177" fontId="18" fillId="0" borderId="21" xfId="42" applyNumberFormat="1" applyFont="1" applyFill="1" applyBorder="1" applyAlignment="1" quotePrefix="1">
      <alignment horizontal="center" vertical="center" wrapText="1"/>
    </xf>
    <xf numFmtId="177" fontId="23" fillId="0" borderId="13" xfId="42" applyNumberFormat="1" applyFont="1" applyFill="1" applyBorder="1" applyAlignment="1">
      <alignment vertical="center" wrapText="1"/>
    </xf>
    <xf numFmtId="177" fontId="23" fillId="0" borderId="32" xfId="42" applyNumberFormat="1" applyFont="1" applyFill="1" applyBorder="1" applyAlignment="1">
      <alignment vertical="center" wrapText="1"/>
    </xf>
    <xf numFmtId="177" fontId="23" fillId="0" borderId="21" xfId="42" applyNumberFormat="1" applyFont="1" applyFill="1" applyBorder="1" applyAlignment="1">
      <alignment vertical="center" wrapText="1"/>
    </xf>
    <xf numFmtId="177" fontId="23" fillId="0" borderId="14" xfId="42" applyNumberFormat="1" applyFont="1" applyFill="1" applyBorder="1" applyAlignment="1" quotePrefix="1">
      <alignment horizontal="center" vertical="center" wrapText="1"/>
    </xf>
    <xf numFmtId="177" fontId="18" fillId="0" borderId="21" xfId="42" applyNumberFormat="1" applyFont="1" applyFill="1" applyBorder="1" applyAlignment="1">
      <alignment horizontal="center" vertical="center" wrapText="1"/>
    </xf>
    <xf numFmtId="177" fontId="23" fillId="0" borderId="13" xfId="42" applyNumberFormat="1" applyFont="1" applyFill="1" applyBorder="1" applyAlignment="1">
      <alignment horizontal="center" vertical="top" wrapText="1"/>
    </xf>
    <xf numFmtId="177" fontId="23" fillId="0" borderId="0" xfId="42" applyNumberFormat="1" applyFont="1" applyFill="1" applyBorder="1" applyAlignment="1">
      <alignment vertical="center" wrapText="1"/>
    </xf>
    <xf numFmtId="177" fontId="18" fillId="0" borderId="23" xfId="42" applyNumberFormat="1" applyFont="1" applyFill="1" applyBorder="1" applyAlignment="1" quotePrefix="1">
      <alignment horizontal="center" vertical="center" wrapText="1"/>
    </xf>
    <xf numFmtId="177" fontId="18" fillId="0" borderId="13" xfId="42" applyNumberFormat="1" applyFont="1" applyFill="1" applyBorder="1" applyAlignment="1" quotePrefix="1">
      <alignment horizontal="center" vertical="center" wrapText="1"/>
    </xf>
    <xf numFmtId="177" fontId="18" fillId="0" borderId="32" xfId="42" applyNumberFormat="1" applyFont="1" applyFill="1" applyBorder="1" applyAlignment="1" quotePrefix="1">
      <alignment horizontal="center" vertical="center" wrapText="1"/>
    </xf>
    <xf numFmtId="177" fontId="18" fillId="0" borderId="0" xfId="42" applyNumberFormat="1" applyFont="1" applyFill="1" applyBorder="1" applyAlignment="1" quotePrefix="1">
      <alignment horizontal="center" vertical="center" wrapText="1"/>
    </xf>
    <xf numFmtId="177" fontId="23" fillId="0" borderId="27" xfId="42" applyNumberFormat="1" applyFont="1" applyFill="1" applyBorder="1" applyAlignment="1" quotePrefix="1">
      <alignment horizontal="center" vertical="center" wrapText="1"/>
    </xf>
    <xf numFmtId="177" fontId="81" fillId="0" borderId="15" xfId="42" applyNumberFormat="1" applyFont="1" applyFill="1" applyBorder="1" applyAlignment="1" quotePrefix="1">
      <alignment horizontal="center" vertical="top" wrapText="1"/>
    </xf>
    <xf numFmtId="177" fontId="23" fillId="0" borderId="21" xfId="42" applyNumberFormat="1" applyFont="1" applyFill="1" applyBorder="1" applyAlignment="1">
      <alignment horizontal="center" vertical="top" wrapText="1"/>
    </xf>
    <xf numFmtId="177" fontId="23" fillId="0" borderId="13" xfId="42" applyNumberFormat="1" applyFont="1" applyFill="1" applyBorder="1" applyAlignment="1" quotePrefix="1">
      <alignment horizontal="center" vertical="center" wrapText="1"/>
    </xf>
    <xf numFmtId="177" fontId="23" fillId="0" borderId="0" xfId="42" applyNumberFormat="1" applyFont="1" applyFill="1" applyBorder="1" applyAlignment="1">
      <alignment horizontal="center" vertical="top" wrapText="1"/>
    </xf>
    <xf numFmtId="177" fontId="23" fillId="0" borderId="23" xfId="42" applyNumberFormat="1" applyFont="1" applyFill="1" applyBorder="1" applyAlignment="1" quotePrefix="1">
      <alignment horizontal="center" vertical="top" wrapText="1"/>
    </xf>
    <xf numFmtId="177" fontId="18" fillId="0" borderId="0" xfId="42" applyNumberFormat="1" applyFont="1" applyFill="1" applyBorder="1" applyAlignment="1">
      <alignment/>
    </xf>
    <xf numFmtId="177" fontId="23" fillId="0" borderId="14" xfId="42" applyNumberFormat="1" applyFont="1" applyFill="1" applyBorder="1" applyAlignment="1">
      <alignment horizontal="center" vertical="center" wrapText="1"/>
    </xf>
    <xf numFmtId="177" fontId="23" fillId="0" borderId="23" xfId="42" applyNumberFormat="1" applyFont="1" applyFill="1" applyBorder="1" applyAlignment="1">
      <alignment vertical="center" wrapText="1"/>
    </xf>
    <xf numFmtId="177" fontId="23" fillId="0" borderId="13" xfId="42" applyNumberFormat="1" applyFont="1" applyFill="1" applyBorder="1" applyAlignment="1" quotePrefix="1">
      <alignment vertical="center" wrapText="1"/>
    </xf>
    <xf numFmtId="177" fontId="18" fillId="0" borderId="0" xfId="42" applyNumberFormat="1" applyFont="1" applyFill="1" applyBorder="1" applyAlignment="1">
      <alignment vertical="top" wrapText="1"/>
    </xf>
    <xf numFmtId="177" fontId="80" fillId="0" borderId="13" xfId="42" applyNumberFormat="1" applyFont="1" applyFill="1" applyBorder="1" applyAlignment="1" quotePrefix="1">
      <alignment horizontal="center" vertical="center" wrapText="1"/>
    </xf>
    <xf numFmtId="177" fontId="80" fillId="0" borderId="32" xfId="42" applyNumberFormat="1" applyFont="1" applyFill="1" applyBorder="1" applyAlignment="1" quotePrefix="1">
      <alignment horizontal="center" vertical="center" wrapText="1"/>
    </xf>
    <xf numFmtId="177" fontId="23" fillId="0" borderId="21" xfId="42" applyNumberFormat="1" applyFont="1" applyFill="1" applyBorder="1" applyAlignment="1">
      <alignment horizontal="center" vertical="center" wrapText="1"/>
    </xf>
    <xf numFmtId="177" fontId="23" fillId="0" borderId="32" xfId="42" applyNumberFormat="1" applyFont="1" applyFill="1" applyBorder="1" applyAlignment="1" quotePrefix="1">
      <alignment vertical="center" wrapText="1"/>
    </xf>
    <xf numFmtId="177" fontId="23" fillId="0" borderId="32" xfId="42" applyNumberFormat="1" applyFont="1" applyFill="1" applyBorder="1" applyAlignment="1">
      <alignment horizontal="center" vertical="center" wrapText="1"/>
    </xf>
    <xf numFmtId="177" fontId="23" fillId="0" borderId="15" xfId="42" applyNumberFormat="1" applyFont="1" applyFill="1" applyBorder="1" applyAlignment="1">
      <alignment horizontal="center" vertical="center"/>
    </xf>
    <xf numFmtId="177" fontId="23" fillId="0" borderId="14" xfId="42" applyNumberFormat="1" applyFont="1" applyFill="1" applyBorder="1" applyAlignment="1">
      <alignment vertical="center"/>
    </xf>
    <xf numFmtId="177" fontId="23" fillId="0" borderId="15" xfId="42" applyNumberFormat="1" applyFont="1" applyFill="1" applyBorder="1" applyAlignment="1">
      <alignment vertical="center"/>
    </xf>
    <xf numFmtId="177" fontId="23" fillId="0" borderId="13" xfId="42" applyNumberFormat="1" applyFont="1" applyFill="1" applyBorder="1" applyAlignment="1">
      <alignment horizontal="center" vertical="center"/>
    </xf>
    <xf numFmtId="177" fontId="23" fillId="0" borderId="32" xfId="42" applyNumberFormat="1" applyFont="1" applyFill="1" applyBorder="1" applyAlignment="1">
      <alignment horizontal="center" vertical="center"/>
    </xf>
    <xf numFmtId="177" fontId="23" fillId="0" borderId="21" xfId="42" applyNumberFormat="1" applyFont="1" applyFill="1" applyBorder="1" applyAlignment="1">
      <alignment horizontal="center" vertical="center"/>
    </xf>
    <xf numFmtId="177" fontId="23" fillId="0" borderId="15" xfId="42" applyNumberFormat="1" applyFont="1" applyFill="1" applyBorder="1" applyAlignment="1">
      <alignment horizontal="center" wrapText="1"/>
    </xf>
    <xf numFmtId="177" fontId="81" fillId="0" borderId="15" xfId="42" applyNumberFormat="1" applyFont="1" applyFill="1" applyBorder="1" applyAlignment="1">
      <alignment horizontal="center" wrapText="1"/>
    </xf>
    <xf numFmtId="177" fontId="18" fillId="0" borderId="15" xfId="42" applyNumberFormat="1" applyFont="1" applyBorder="1" applyAlignment="1" applyProtection="1">
      <alignment horizontal="center" vertical="center"/>
      <protection/>
    </xf>
    <xf numFmtId="177" fontId="18" fillId="0" borderId="21" xfId="42" applyNumberFormat="1" applyFont="1" applyBorder="1" applyAlignment="1" applyProtection="1">
      <alignment horizontal="center" vertical="center"/>
      <protection/>
    </xf>
    <xf numFmtId="177" fontId="18" fillId="0" borderId="14" xfId="42" applyNumberFormat="1" applyFont="1" applyBorder="1" applyAlignment="1" applyProtection="1">
      <alignment horizontal="center" vertical="center"/>
      <protection/>
    </xf>
    <xf numFmtId="177" fontId="23" fillId="0" borderId="23" xfId="42" applyNumberFormat="1" applyFont="1" applyFill="1" applyBorder="1" applyAlignment="1">
      <alignment horizontal="center" wrapText="1"/>
    </xf>
    <xf numFmtId="177" fontId="23" fillId="0" borderId="21" xfId="42" applyNumberFormat="1" applyFont="1" applyFill="1" applyBorder="1" applyAlignment="1">
      <alignment horizontal="center" wrapText="1"/>
    </xf>
    <xf numFmtId="177" fontId="23" fillId="0" borderId="14" xfId="42" applyNumberFormat="1" applyFont="1" applyFill="1" applyBorder="1" applyAlignment="1">
      <alignment horizontal="center" wrapText="1"/>
    </xf>
    <xf numFmtId="177" fontId="18" fillId="0" borderId="15" xfId="42" applyNumberFormat="1" applyFont="1" applyFill="1" applyBorder="1" applyAlignment="1">
      <alignment horizontal="center" wrapText="1"/>
    </xf>
    <xf numFmtId="177" fontId="23" fillId="0" borderId="14" xfId="42" applyNumberFormat="1" applyFont="1" applyFill="1" applyBorder="1" applyAlignment="1">
      <alignment horizontal="center" vertical="center"/>
    </xf>
    <xf numFmtId="177" fontId="18" fillId="0" borderId="15" xfId="42" applyNumberFormat="1" applyFont="1" applyFill="1" applyBorder="1" applyAlignment="1">
      <alignment horizontal="center" vertical="center" wrapText="1"/>
    </xf>
    <xf numFmtId="177" fontId="23" fillId="0" borderId="23" xfId="42" applyNumberFormat="1" applyFont="1" applyFill="1" applyBorder="1" applyAlignment="1">
      <alignment horizontal="center" vertical="center"/>
    </xf>
    <xf numFmtId="177" fontId="23" fillId="0" borderId="0" xfId="42" applyNumberFormat="1" applyFont="1" applyFill="1" applyBorder="1" applyAlignment="1">
      <alignment horizontal="center" vertical="center"/>
    </xf>
    <xf numFmtId="177" fontId="23" fillId="0" borderId="27" xfId="42" applyNumberFormat="1" applyFont="1" applyFill="1" applyBorder="1" applyAlignment="1">
      <alignment horizontal="center" vertical="center"/>
    </xf>
    <xf numFmtId="177" fontId="81" fillId="0" borderId="27" xfId="42" applyNumberFormat="1" applyFont="1" applyFill="1" applyBorder="1" applyAlignment="1" quotePrefix="1">
      <alignment vertical="center" wrapText="1"/>
    </xf>
    <xf numFmtId="177" fontId="23" fillId="0" borderId="15" xfId="42" applyNumberFormat="1" applyFont="1" applyFill="1" applyBorder="1" applyAlignment="1">
      <alignment horizontal="center"/>
    </xf>
    <xf numFmtId="177" fontId="23" fillId="0" borderId="21" xfId="42" applyNumberFormat="1" applyFont="1" applyFill="1" applyBorder="1" applyAlignment="1">
      <alignment horizontal="center"/>
    </xf>
    <xf numFmtId="177" fontId="23" fillId="0" borderId="14" xfId="42" applyNumberFormat="1" applyFont="1" applyFill="1" applyBorder="1" applyAlignment="1">
      <alignment horizontal="center"/>
    </xf>
    <xf numFmtId="177" fontId="23" fillId="0" borderId="23" xfId="42" applyNumberFormat="1" applyFont="1" applyFill="1" applyBorder="1" applyAlignment="1">
      <alignment horizontal="center"/>
    </xf>
    <xf numFmtId="177" fontId="18" fillId="0" borderId="15" xfId="42" applyNumberFormat="1" applyFont="1" applyFill="1" applyBorder="1" applyAlignment="1">
      <alignment horizontal="center"/>
    </xf>
    <xf numFmtId="177" fontId="81" fillId="0" borderId="15" xfId="42" applyNumberFormat="1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center" wrapText="1"/>
    </xf>
    <xf numFmtId="43" fontId="7" fillId="0" borderId="0" xfId="42" applyNumberFormat="1" applyFont="1" applyBorder="1" applyAlignment="1">
      <alignment horizontal="right" vertical="center" wrapText="1"/>
    </xf>
    <xf numFmtId="176" fontId="5" fillId="0" borderId="23" xfId="42" applyNumberFormat="1" applyFont="1" applyBorder="1" applyAlignment="1">
      <alignment horizontal="right" vertical="center" wrapText="1"/>
    </xf>
    <xf numFmtId="43" fontId="5" fillId="0" borderId="23" xfId="42" applyNumberFormat="1" applyFont="1" applyBorder="1" applyAlignment="1">
      <alignment horizontal="right" vertical="center" wrapText="1"/>
    </xf>
    <xf numFmtId="43" fontId="5" fillId="0" borderId="21" xfId="42" applyNumberFormat="1" applyFont="1" applyBorder="1" applyAlignment="1">
      <alignment horizontal="right" vertical="center" wrapText="1"/>
    </xf>
    <xf numFmtId="43" fontId="5" fillId="0" borderId="0" xfId="42" applyNumberFormat="1" applyFont="1" applyBorder="1" applyAlignment="1">
      <alignment horizontal="right" vertical="center" wrapText="1"/>
    </xf>
    <xf numFmtId="176" fontId="19" fillId="0" borderId="23" xfId="42" applyNumberFormat="1" applyFont="1" applyBorder="1" applyAlignment="1">
      <alignment horizontal="right" vertical="center" wrapText="1"/>
    </xf>
    <xf numFmtId="176" fontId="18" fillId="0" borderId="21" xfId="42" applyNumberFormat="1" applyFont="1" applyBorder="1" applyAlignment="1">
      <alignment horizontal="center" vertical="center" wrapText="1"/>
    </xf>
    <xf numFmtId="43" fontId="19" fillId="0" borderId="0" xfId="42" applyNumberFormat="1" applyFont="1" applyBorder="1" applyAlignment="1">
      <alignment horizontal="right" vertical="center" wrapText="1"/>
    </xf>
    <xf numFmtId="176" fontId="19" fillId="0" borderId="0" xfId="42" applyNumberFormat="1" applyFont="1" applyBorder="1" applyAlignment="1">
      <alignment horizontal="right" vertical="center" wrapText="1"/>
    </xf>
    <xf numFmtId="176" fontId="19" fillId="0" borderId="15" xfId="42" applyNumberFormat="1" applyFont="1" applyBorder="1" applyAlignment="1">
      <alignment horizontal="right" vertical="center" wrapText="1"/>
    </xf>
    <xf numFmtId="176" fontId="18" fillId="0" borderId="15" xfId="43" applyNumberFormat="1" applyFont="1" applyBorder="1" applyAlignment="1">
      <alignment horizontal="center" vertical="center"/>
    </xf>
    <xf numFmtId="176" fontId="18" fillId="0" borderId="21" xfId="43" applyNumberFormat="1" applyFont="1" applyBorder="1" applyAlignment="1">
      <alignment horizontal="center" vertical="center"/>
    </xf>
    <xf numFmtId="176" fontId="18" fillId="0" borderId="27" xfId="43" applyNumberFormat="1" applyFont="1" applyBorder="1" applyAlignment="1">
      <alignment horizontal="center" vertical="center"/>
    </xf>
    <xf numFmtId="43" fontId="18" fillId="0" borderId="27" xfId="43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vertical="center"/>
    </xf>
    <xf numFmtId="187" fontId="19" fillId="0" borderId="17" xfId="0" applyNumberFormat="1" applyFont="1" applyBorder="1" applyAlignment="1">
      <alignment vertical="center"/>
    </xf>
    <xf numFmtId="176" fontId="19" fillId="0" borderId="17" xfId="43" applyNumberFormat="1" applyFont="1" applyBorder="1" applyAlignment="1">
      <alignment horizontal="center" vertical="center"/>
    </xf>
    <xf numFmtId="43" fontId="19" fillId="0" borderId="19" xfId="43" applyNumberFormat="1" applyFont="1" applyBorder="1" applyAlignment="1">
      <alignment horizontal="center" vertical="center"/>
    </xf>
    <xf numFmtId="43" fontId="19" fillId="0" borderId="0" xfId="43" applyNumberFormat="1" applyFont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177" fontId="8" fillId="33" borderId="0" xfId="42" applyNumberFormat="1" applyFont="1" applyFill="1" applyAlignment="1">
      <alignment vertical="center" wrapText="1"/>
    </xf>
    <xf numFmtId="3" fontId="8" fillId="33" borderId="0" xfId="0" applyNumberFormat="1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177" fontId="8" fillId="35" borderId="0" xfId="42" applyNumberFormat="1" applyFont="1" applyFill="1" applyAlignment="1">
      <alignment vertical="center" wrapText="1"/>
    </xf>
    <xf numFmtId="3" fontId="8" fillId="35" borderId="0" xfId="0" applyNumberFormat="1" applyFont="1" applyFill="1" applyAlignment="1">
      <alignment vertical="center" wrapText="1"/>
    </xf>
    <xf numFmtId="0" fontId="8" fillId="35" borderId="0" xfId="0" applyFont="1" applyFill="1" applyAlignment="1">
      <alignment vertical="center" wrapText="1"/>
    </xf>
    <xf numFmtId="0" fontId="8" fillId="35" borderId="0" xfId="0" applyFont="1" applyFill="1" applyAlignment="1">
      <alignment horizontal="right" vertical="center" wrapText="1"/>
    </xf>
    <xf numFmtId="177" fontId="8" fillId="36" borderId="0" xfId="42" applyNumberFormat="1" applyFont="1" applyFill="1" applyAlignment="1">
      <alignment vertical="center" wrapText="1"/>
    </xf>
    <xf numFmtId="3" fontId="8" fillId="36" borderId="0" xfId="0" applyNumberFormat="1" applyFont="1" applyFill="1" applyAlignment="1">
      <alignment vertical="center" wrapText="1"/>
    </xf>
    <xf numFmtId="0" fontId="8" fillId="36" borderId="0" xfId="0" applyFont="1" applyFill="1" applyAlignment="1">
      <alignment vertical="center" wrapText="1"/>
    </xf>
    <xf numFmtId="0" fontId="8" fillId="36" borderId="0" xfId="0" applyFont="1" applyFill="1" applyAlignment="1">
      <alignment horizontal="righ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right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 vertical="center" wrapText="1"/>
    </xf>
    <xf numFmtId="16" fontId="11" fillId="0" borderId="32" xfId="0" applyNumberFormat="1" applyFont="1" applyBorder="1" applyAlignment="1">
      <alignment horizontal="center" vertical="center" wrapText="1"/>
    </xf>
    <xf numFmtId="16" fontId="11" fillId="0" borderId="57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16" fontId="11" fillId="0" borderId="15" xfId="0" applyNumberFormat="1" applyFont="1" applyBorder="1" applyAlignment="1">
      <alignment horizontal="center" vertical="center" wrapText="1"/>
    </xf>
    <xf numFmtId="16" fontId="11" fillId="0" borderId="56" xfId="0" applyNumberFormat="1" applyFont="1" applyBorder="1" applyAlignment="1">
      <alignment horizontal="center" vertical="center" wrapText="1"/>
    </xf>
    <xf numFmtId="177" fontId="19" fillId="0" borderId="63" xfId="42" applyNumberFormat="1" applyFont="1" applyBorder="1" applyAlignment="1">
      <alignment horizontal="center" vertical="center" wrapText="1"/>
    </xf>
    <xf numFmtId="177" fontId="19" fillId="0" borderId="18" xfId="42" applyNumberFormat="1" applyFont="1" applyBorder="1" applyAlignment="1">
      <alignment horizontal="center" vertical="center" wrapText="1"/>
    </xf>
    <xf numFmtId="177" fontId="19" fillId="0" borderId="47" xfId="42" applyNumberFormat="1" applyFont="1" applyBorder="1" applyAlignment="1">
      <alignment horizontal="center" vertical="center" wrapText="1"/>
    </xf>
    <xf numFmtId="177" fontId="19" fillId="0" borderId="33" xfId="42" applyNumberFormat="1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77" fontId="19" fillId="0" borderId="65" xfId="42" applyNumberFormat="1" applyFont="1" applyBorder="1" applyAlignment="1">
      <alignment horizontal="center" vertical="center" wrapText="1"/>
    </xf>
    <xf numFmtId="177" fontId="19" fillId="0" borderId="34" xfId="42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7" fontId="19" fillId="0" borderId="36" xfId="42" applyNumberFormat="1" applyFont="1" applyBorder="1" applyAlignment="1">
      <alignment horizontal="center" vertical="center" wrapText="1"/>
    </xf>
    <xf numFmtId="177" fontId="19" fillId="0" borderId="17" xfId="4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3" fontId="19" fillId="0" borderId="36" xfId="0" applyNumberFormat="1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16" fontId="19" fillId="0" borderId="10" xfId="0" applyNumberFormat="1" applyFont="1" applyBorder="1" applyAlignment="1">
      <alignment horizontal="center" vertical="center" wrapText="1"/>
    </xf>
    <xf numFmtId="16" fontId="19" fillId="0" borderId="15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77" fontId="19" fillId="0" borderId="37" xfId="42" applyNumberFormat="1" applyFont="1" applyBorder="1" applyAlignment="1">
      <alignment horizontal="center" vertical="center" wrapText="1"/>
    </xf>
    <xf numFmtId="177" fontId="19" fillId="0" borderId="19" xfId="42" applyNumberFormat="1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38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2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top" wrapText="1"/>
    </xf>
    <xf numFmtId="0" fontId="19" fillId="0" borderId="67" xfId="0" applyFont="1" applyBorder="1" applyAlignment="1">
      <alignment horizontal="center" vertical="top" wrapText="1"/>
    </xf>
    <xf numFmtId="0" fontId="19" fillId="0" borderId="6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177" fontId="11" fillId="0" borderId="36" xfId="42" applyNumberFormat="1" applyFont="1" applyBorder="1" applyAlignment="1">
      <alignment horizontal="center" vertical="center" wrapText="1"/>
    </xf>
    <xf numFmtId="177" fontId="11" fillId="0" borderId="17" xfId="42" applyNumberFormat="1" applyFont="1" applyBorder="1" applyAlignment="1">
      <alignment horizontal="center" vertical="center" wrapText="1"/>
    </xf>
    <xf numFmtId="177" fontId="11" fillId="0" borderId="36" xfId="42" applyNumberFormat="1" applyFont="1" applyBorder="1" applyAlignment="1">
      <alignment horizontal="right" vertical="center" wrapText="1"/>
    </xf>
    <xf numFmtId="177" fontId="11" fillId="0" borderId="17" xfId="42" applyNumberFormat="1" applyFont="1" applyBorder="1" applyAlignment="1">
      <alignment horizontal="right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177" fontId="19" fillId="0" borderId="36" xfId="42" applyNumberFormat="1" applyFont="1" applyBorder="1" applyAlignment="1">
      <alignment horizontal="right" vertical="center" wrapText="1"/>
    </xf>
    <xf numFmtId="177" fontId="19" fillId="0" borderId="17" xfId="42" applyNumberFormat="1" applyFont="1" applyBorder="1" applyAlignment="1">
      <alignment horizontal="right" vertical="center" wrapText="1"/>
    </xf>
    <xf numFmtId="177" fontId="11" fillId="0" borderId="48" xfId="42" applyNumberFormat="1" applyFont="1" applyBorder="1" applyAlignment="1">
      <alignment horizontal="center" vertical="center" wrapText="1"/>
    </xf>
    <xf numFmtId="177" fontId="11" fillId="0" borderId="35" xfId="42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7" fontId="11" fillId="0" borderId="37" xfId="42" applyNumberFormat="1" applyFont="1" applyBorder="1" applyAlignment="1">
      <alignment horizontal="center" vertical="center" wrapText="1"/>
    </xf>
    <xf numFmtId="177" fontId="11" fillId="0" borderId="19" xfId="4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7" fontId="11" fillId="0" borderId="59" xfId="42" applyNumberFormat="1" applyFont="1" applyBorder="1" applyAlignment="1">
      <alignment horizontal="center" vertical="center" wrapText="1"/>
    </xf>
    <xf numFmtId="177" fontId="11" fillId="0" borderId="22" xfId="42" applyNumberFormat="1" applyFont="1" applyBorder="1" applyAlignment="1">
      <alignment horizontal="center" vertical="center" wrapText="1"/>
    </xf>
    <xf numFmtId="177" fontId="11" fillId="0" borderId="47" xfId="42" applyNumberFormat="1" applyFont="1" applyBorder="1" applyAlignment="1">
      <alignment horizontal="center" vertical="center" wrapText="1"/>
    </xf>
    <xf numFmtId="177" fontId="11" fillId="0" borderId="33" xfId="42" applyNumberFormat="1" applyFont="1" applyBorder="1" applyAlignment="1">
      <alignment horizontal="center" vertical="center" wrapText="1"/>
    </xf>
    <xf numFmtId="177" fontId="19" fillId="0" borderId="37" xfId="42" applyNumberFormat="1" applyFont="1" applyBorder="1" applyAlignment="1">
      <alignment horizontal="center" vertical="center"/>
    </xf>
    <xf numFmtId="177" fontId="19" fillId="0" borderId="19" xfId="42" applyNumberFormat="1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right" vertical="center" wrapText="1"/>
    </xf>
    <xf numFmtId="0" fontId="8" fillId="36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74" fillId="0" borderId="68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1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9" fillId="0" borderId="5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76" fontId="19" fillId="0" borderId="36" xfId="42" applyNumberFormat="1" applyFont="1" applyFill="1" applyBorder="1" applyAlignment="1">
      <alignment horizontal="center" vertical="center" wrapText="1"/>
    </xf>
    <xf numFmtId="176" fontId="19" fillId="0" borderId="17" xfId="42" applyNumberFormat="1" applyFont="1" applyFill="1" applyBorder="1" applyAlignment="1">
      <alignment horizontal="center" vertical="center" wrapText="1"/>
    </xf>
    <xf numFmtId="176" fontId="19" fillId="0" borderId="37" xfId="42" applyNumberFormat="1" applyFont="1" applyFill="1" applyBorder="1" applyAlignment="1">
      <alignment horizontal="center" vertical="center" wrapText="1"/>
    </xf>
    <xf numFmtId="176" fontId="19" fillId="0" borderId="19" xfId="42" applyNumberFormat="1" applyFont="1" applyFill="1" applyBorder="1" applyAlignment="1">
      <alignment horizontal="center" vertical="center" wrapText="1"/>
    </xf>
    <xf numFmtId="176" fontId="19" fillId="0" borderId="64" xfId="42" applyNumberFormat="1" applyFont="1" applyFill="1" applyBorder="1" applyAlignment="1">
      <alignment horizontal="center" vertical="center" wrapText="1"/>
    </xf>
    <xf numFmtId="176" fontId="19" fillId="0" borderId="16" xfId="42" applyNumberFormat="1" applyFont="1" applyFill="1" applyBorder="1" applyAlignment="1">
      <alignment horizontal="center" vertical="center" wrapText="1"/>
    </xf>
    <xf numFmtId="176" fontId="19" fillId="0" borderId="59" xfId="42" applyNumberFormat="1" applyFont="1" applyFill="1" applyBorder="1" applyAlignment="1">
      <alignment horizontal="center" vertical="center" wrapText="1"/>
    </xf>
    <xf numFmtId="176" fontId="19" fillId="0" borderId="22" xfId="42" applyNumberFormat="1" applyFont="1" applyFill="1" applyBorder="1" applyAlignment="1">
      <alignment horizontal="center" vertical="center" wrapText="1"/>
    </xf>
    <xf numFmtId="176" fontId="19" fillId="0" borderId="48" xfId="42" applyNumberFormat="1" applyFont="1" applyFill="1" applyBorder="1" applyAlignment="1">
      <alignment horizontal="center" vertical="center" wrapText="1"/>
    </xf>
    <xf numFmtId="176" fontId="19" fillId="0" borderId="35" xfId="42" applyNumberFormat="1" applyFont="1" applyFill="1" applyBorder="1" applyAlignment="1">
      <alignment horizontal="center" vertical="center" wrapText="1"/>
    </xf>
    <xf numFmtId="176" fontId="19" fillId="0" borderId="47" xfId="42" applyNumberFormat="1" applyFont="1" applyFill="1" applyBorder="1" applyAlignment="1">
      <alignment horizontal="center" vertical="center" wrapText="1"/>
    </xf>
    <xf numFmtId="176" fontId="19" fillId="0" borderId="33" xfId="42" applyNumberFormat="1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6" fontId="19" fillId="0" borderId="65" xfId="42" applyNumberFormat="1" applyFont="1" applyFill="1" applyBorder="1" applyAlignment="1">
      <alignment horizontal="center" vertical="center" wrapText="1"/>
    </xf>
    <xf numFmtId="176" fontId="19" fillId="0" borderId="34" xfId="42" applyNumberFormat="1" applyFont="1" applyFill="1" applyBorder="1" applyAlignment="1">
      <alignment horizontal="center" vertical="center" wrapText="1"/>
    </xf>
    <xf numFmtId="173" fontId="19" fillId="0" borderId="36" xfId="0" applyNumberFormat="1" applyFont="1" applyFill="1" applyBorder="1" applyAlignment="1">
      <alignment horizontal="center" vertical="center" wrapText="1"/>
    </xf>
    <xf numFmtId="173" fontId="19" fillId="0" borderId="17" xfId="0" applyNumberFormat="1" applyFont="1" applyFill="1" applyBorder="1" applyAlignment="1">
      <alignment horizontal="center" vertical="center" wrapText="1"/>
    </xf>
    <xf numFmtId="173" fontId="19" fillId="0" borderId="37" xfId="0" applyNumberFormat="1" applyFont="1" applyFill="1" applyBorder="1" applyAlignment="1">
      <alignment horizontal="center" vertical="center" wrapText="1"/>
    </xf>
    <xf numFmtId="173" fontId="19" fillId="0" borderId="19" xfId="0" applyNumberFormat="1" applyFont="1" applyFill="1" applyBorder="1" applyAlignment="1">
      <alignment horizontal="center" vertical="center" wrapText="1"/>
    </xf>
    <xf numFmtId="173" fontId="19" fillId="0" borderId="59" xfId="0" applyNumberFormat="1" applyFont="1" applyFill="1" applyBorder="1" applyAlignment="1">
      <alignment horizontal="center" vertical="center" wrapText="1"/>
    </xf>
    <xf numFmtId="173" fontId="19" fillId="0" borderId="22" xfId="0" applyNumberFormat="1" applyFont="1" applyFill="1" applyBorder="1" applyAlignment="1">
      <alignment horizontal="center" vertical="center" wrapText="1"/>
    </xf>
    <xf numFmtId="173" fontId="19" fillId="0" borderId="48" xfId="0" applyNumberFormat="1" applyFont="1" applyFill="1" applyBorder="1" applyAlignment="1">
      <alignment horizontal="center" vertical="center" wrapText="1"/>
    </xf>
    <xf numFmtId="173" fontId="19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0" fillId="0" borderId="17" xfId="42" applyNumberFormat="1" applyFont="1" applyBorder="1" applyAlignment="1">
      <alignment vertical="center"/>
    </xf>
    <xf numFmtId="176" fontId="0" fillId="0" borderId="35" xfId="42" applyNumberFormat="1" applyFont="1" applyBorder="1" applyAlignment="1">
      <alignment vertical="center"/>
    </xf>
    <xf numFmtId="176" fontId="0" fillId="0" borderId="19" xfId="42" applyNumberFormat="1" applyFont="1" applyBorder="1" applyAlignment="1">
      <alignment vertical="center"/>
    </xf>
    <xf numFmtId="176" fontId="0" fillId="0" borderId="22" xfId="42" applyNumberFormat="1" applyFont="1" applyBorder="1" applyAlignment="1">
      <alignment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176" fontId="0" fillId="0" borderId="34" xfId="42" applyNumberFormat="1" applyFont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76" fontId="0" fillId="0" borderId="33" xfId="42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56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176" fontId="11" fillId="0" borderId="10" xfId="42" applyNumberFormat="1" applyFont="1" applyBorder="1" applyAlignment="1">
      <alignment horizontal="right" vertical="center" wrapText="1"/>
    </xf>
    <xf numFmtId="176" fontId="11" fillId="0" borderId="17" xfId="42" applyNumberFormat="1" applyFont="1" applyBorder="1" applyAlignment="1">
      <alignment horizontal="right" vertical="center" wrapText="1"/>
    </xf>
    <xf numFmtId="43" fontId="11" fillId="0" borderId="10" xfId="42" applyNumberFormat="1" applyFont="1" applyBorder="1" applyAlignment="1">
      <alignment horizontal="right" vertical="center" wrapText="1"/>
    </xf>
    <xf numFmtId="43" fontId="11" fillId="0" borderId="17" xfId="42" applyNumberFormat="1" applyFont="1" applyBorder="1" applyAlignment="1">
      <alignment horizontal="right" vertical="center" wrapText="1"/>
    </xf>
    <xf numFmtId="43" fontId="11" fillId="0" borderId="26" xfId="42" applyNumberFormat="1" applyFont="1" applyBorder="1" applyAlignment="1">
      <alignment horizontal="right" vertical="center" wrapText="1"/>
    </xf>
    <xf numFmtId="43" fontId="11" fillId="0" borderId="19" xfId="42" applyNumberFormat="1" applyFont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173" fontId="19" fillId="0" borderId="24" xfId="0" applyNumberFormat="1" applyFont="1" applyFill="1" applyBorder="1" applyAlignment="1">
      <alignment horizontal="center" vertical="center" wrapText="1"/>
    </xf>
    <xf numFmtId="173" fontId="19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73" fontId="19" fillId="0" borderId="26" xfId="0" applyNumberFormat="1" applyFont="1" applyFill="1" applyBorder="1" applyAlignment="1">
      <alignment horizontal="center" vertical="center" wrapText="1"/>
    </xf>
    <xf numFmtId="173" fontId="19" fillId="0" borderId="52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 wrapText="1"/>
    </xf>
    <xf numFmtId="173" fontId="19" fillId="0" borderId="75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73" fontId="19" fillId="0" borderId="76" xfId="0" applyNumberFormat="1" applyFont="1" applyFill="1" applyBorder="1" applyAlignment="1">
      <alignment horizontal="center" vertical="center" wrapText="1"/>
    </xf>
    <xf numFmtId="173" fontId="19" fillId="0" borderId="15" xfId="0" applyNumberFormat="1" applyFont="1" applyFill="1" applyBorder="1" applyAlignment="1">
      <alignment horizontal="center" vertical="center" wrapText="1"/>
    </xf>
    <xf numFmtId="173" fontId="19" fillId="0" borderId="21" xfId="0" applyNumberFormat="1" applyFont="1" applyFill="1" applyBorder="1" applyAlignment="1">
      <alignment horizontal="center" vertical="center" wrapText="1"/>
    </xf>
    <xf numFmtId="173" fontId="19" fillId="0" borderId="25" xfId="0" applyNumberFormat="1" applyFont="1" applyFill="1" applyBorder="1" applyAlignment="1">
      <alignment horizontal="center" vertical="center" wrapText="1"/>
    </xf>
    <xf numFmtId="173" fontId="74" fillId="0" borderId="24" xfId="0" applyNumberFormat="1" applyFont="1" applyFill="1" applyBorder="1" applyAlignment="1">
      <alignment horizontal="center" vertical="center" wrapText="1"/>
    </xf>
    <xf numFmtId="173" fontId="74" fillId="0" borderId="56" xfId="0" applyNumberFormat="1" applyFont="1" applyFill="1" applyBorder="1" applyAlignment="1">
      <alignment horizontal="center" vertical="center" wrapText="1"/>
    </xf>
    <xf numFmtId="173" fontId="11" fillId="0" borderId="24" xfId="0" applyNumberFormat="1" applyFont="1" applyFill="1" applyBorder="1" applyAlignment="1">
      <alignment horizontal="center" vertical="center" wrapText="1"/>
    </xf>
    <xf numFmtId="173" fontId="11" fillId="0" borderId="75" xfId="0" applyNumberFormat="1" applyFont="1" applyFill="1" applyBorder="1" applyAlignment="1">
      <alignment horizontal="center" vertical="center" wrapText="1"/>
    </xf>
    <xf numFmtId="173" fontId="11" fillId="0" borderId="25" xfId="0" applyNumberFormat="1" applyFont="1" applyFill="1" applyBorder="1" applyAlignment="1">
      <alignment horizontal="center" vertical="center" wrapText="1"/>
    </xf>
    <xf numFmtId="173" fontId="11" fillId="0" borderId="7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173" fontId="12" fillId="0" borderId="24" xfId="0" applyNumberFormat="1" applyFont="1" applyFill="1" applyBorder="1" applyAlignment="1">
      <alignment horizontal="center" vertical="center" wrapText="1"/>
    </xf>
    <xf numFmtId="173" fontId="12" fillId="0" borderId="75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60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/>
    </xf>
    <xf numFmtId="0" fontId="19" fillId="0" borderId="75" xfId="0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3" fontId="19" fillId="0" borderId="79" xfId="0" applyNumberFormat="1" applyFont="1" applyFill="1" applyBorder="1" applyAlignment="1">
      <alignment horizontal="center" vertical="center" wrapText="1"/>
    </xf>
    <xf numFmtId="173" fontId="19" fillId="0" borderId="80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37" borderId="71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82" xfId="0" applyFont="1" applyFill="1" applyBorder="1" applyAlignment="1">
      <alignment horizontal="center" vertical="center" wrapText="1"/>
    </xf>
    <xf numFmtId="0" fontId="11" fillId="37" borderId="64" xfId="0" applyFont="1" applyFill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1" fillId="37" borderId="83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right" vertical="top" wrapText="1"/>
    </xf>
    <xf numFmtId="177" fontId="11" fillId="0" borderId="14" xfId="42" applyNumberFormat="1" applyFont="1" applyFill="1" applyBorder="1" applyAlignment="1">
      <alignment horizontal="right" vertical="center" wrapText="1"/>
    </xf>
    <xf numFmtId="177" fontId="11" fillId="0" borderId="60" xfId="42" applyNumberFormat="1" applyFont="1" applyFill="1" applyBorder="1" applyAlignment="1">
      <alignment horizontal="right" vertical="center" wrapText="1"/>
    </xf>
    <xf numFmtId="177" fontId="11" fillId="0" borderId="32" xfId="42" applyNumberFormat="1" applyFont="1" applyFill="1" applyBorder="1" applyAlignment="1">
      <alignment horizontal="right" vertical="center" wrapText="1"/>
    </xf>
    <xf numFmtId="177" fontId="11" fillId="0" borderId="57" xfId="42" applyNumberFormat="1" applyFont="1" applyFill="1" applyBorder="1" applyAlignment="1">
      <alignment horizontal="right" vertical="center" wrapText="1"/>
    </xf>
    <xf numFmtId="177" fontId="74" fillId="0" borderId="0" xfId="42" applyNumberFormat="1" applyFont="1" applyFill="1" applyBorder="1" applyAlignment="1">
      <alignment horizontal="right" vertical="center" wrapText="1"/>
    </xf>
    <xf numFmtId="177" fontId="74" fillId="0" borderId="58" xfId="42" applyNumberFormat="1" applyFont="1" applyFill="1" applyBorder="1" applyAlignment="1">
      <alignment horizontal="right" vertical="center" wrapText="1"/>
    </xf>
    <xf numFmtId="177" fontId="11" fillId="0" borderId="21" xfId="42" applyNumberFormat="1" applyFont="1" applyFill="1" applyBorder="1" applyAlignment="1">
      <alignment horizontal="right" vertical="center" wrapText="1"/>
    </xf>
    <xf numFmtId="177" fontId="11" fillId="0" borderId="52" xfId="42" applyNumberFormat="1" applyFont="1" applyFill="1" applyBorder="1" applyAlignment="1">
      <alignment horizontal="right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58" xfId="0" applyFont="1" applyFill="1" applyBorder="1" applyAlignment="1">
      <alignment horizontal="center" vertical="center" wrapText="1"/>
    </xf>
    <xf numFmtId="177" fontId="74" fillId="0" borderId="32" xfId="42" applyNumberFormat="1" applyFont="1" applyFill="1" applyBorder="1" applyAlignment="1">
      <alignment horizontal="right" vertical="center" wrapText="1"/>
    </xf>
    <xf numFmtId="177" fontId="74" fillId="0" borderId="57" xfId="42" applyNumberFormat="1" applyFont="1" applyFill="1" applyBorder="1" applyAlignment="1">
      <alignment horizontal="right" vertical="center" wrapText="1"/>
    </xf>
    <xf numFmtId="177" fontId="11" fillId="0" borderId="15" xfId="42" applyNumberFormat="1" applyFont="1" applyFill="1" applyBorder="1" applyAlignment="1">
      <alignment horizontal="right" vertical="center" wrapText="1"/>
    </xf>
    <xf numFmtId="177" fontId="11" fillId="0" borderId="56" xfId="42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177" fontId="11" fillId="0" borderId="0" xfId="42" applyNumberFormat="1" applyFont="1" applyFill="1" applyBorder="1" applyAlignment="1">
      <alignment horizontal="right" vertical="center" wrapText="1"/>
    </xf>
    <xf numFmtId="177" fontId="11" fillId="0" borderId="58" xfId="42" applyNumberFormat="1" applyFont="1" applyFill="1" applyBorder="1" applyAlignment="1">
      <alignment horizontal="right" vertical="center" wrapText="1"/>
    </xf>
    <xf numFmtId="177" fontId="11" fillId="0" borderId="10" xfId="42" applyNumberFormat="1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center" vertical="center" wrapText="1"/>
    </xf>
    <xf numFmtId="177" fontId="74" fillId="0" borderId="15" xfId="42" applyNumberFormat="1" applyFont="1" applyFill="1" applyBorder="1" applyAlignment="1">
      <alignment horizontal="right" vertical="center" wrapText="1"/>
    </xf>
    <xf numFmtId="177" fontId="74" fillId="0" borderId="56" xfId="42" applyNumberFormat="1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/>
    </xf>
    <xf numFmtId="177" fontId="74" fillId="0" borderId="56" xfId="42" applyNumberFormat="1" applyFont="1" applyFill="1" applyBorder="1" applyAlignment="1">
      <alignment/>
    </xf>
    <xf numFmtId="177" fontId="11" fillId="0" borderId="56" xfId="42" applyNumberFormat="1" applyFont="1" applyFill="1" applyBorder="1" applyAlignment="1">
      <alignment/>
    </xf>
    <xf numFmtId="177" fontId="74" fillId="0" borderId="21" xfId="42" applyNumberFormat="1" applyFont="1" applyFill="1" applyBorder="1" applyAlignment="1">
      <alignment horizontal="right" vertical="center" wrapText="1"/>
    </xf>
    <xf numFmtId="177" fontId="74" fillId="0" borderId="52" xfId="42" applyNumberFormat="1" applyFont="1" applyFill="1" applyBorder="1" applyAlignment="1">
      <alignment horizontal="right" vertical="center" wrapText="1"/>
    </xf>
    <xf numFmtId="0" fontId="74" fillId="0" borderId="26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177" fontId="11" fillId="0" borderId="27" xfId="42" applyNumberFormat="1" applyFont="1" applyFill="1" applyBorder="1" applyAlignment="1">
      <alignment horizontal="right" vertical="center" wrapText="1"/>
    </xf>
    <xf numFmtId="177" fontId="11" fillId="0" borderId="73" xfId="42" applyNumberFormat="1" applyFont="1" applyFill="1" applyBorder="1" applyAlignment="1">
      <alignment horizontal="right" vertical="center" wrapText="1"/>
    </xf>
    <xf numFmtId="177" fontId="74" fillId="0" borderId="13" xfId="42" applyNumberFormat="1" applyFont="1" applyFill="1" applyBorder="1" applyAlignment="1">
      <alignment horizontal="right" vertical="center" wrapText="1"/>
    </xf>
    <xf numFmtId="177" fontId="74" fillId="0" borderId="83" xfId="42" applyNumberFormat="1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center" wrapText="1"/>
    </xf>
    <xf numFmtId="0" fontId="74" fillId="0" borderId="49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74" fillId="0" borderId="60" xfId="0" applyFont="1" applyFill="1" applyBorder="1" applyAlignment="1">
      <alignment horizontal="center" vertical="center" wrapText="1"/>
    </xf>
    <xf numFmtId="177" fontId="11" fillId="0" borderId="23" xfId="42" applyNumberFormat="1" applyFont="1" applyFill="1" applyBorder="1" applyAlignment="1">
      <alignment horizontal="right" vertical="center" wrapText="1"/>
    </xf>
    <xf numFmtId="177" fontId="11" fillId="0" borderId="29" xfId="42" applyNumberFormat="1" applyFont="1" applyFill="1" applyBorder="1" applyAlignment="1">
      <alignment horizontal="right" vertical="center" wrapText="1"/>
    </xf>
    <xf numFmtId="177" fontId="11" fillId="0" borderId="13" xfId="42" applyNumberFormat="1" applyFont="1" applyFill="1" applyBorder="1" applyAlignment="1">
      <alignment horizontal="right" vertical="center" wrapText="1"/>
    </xf>
    <xf numFmtId="177" fontId="11" fillId="0" borderId="83" xfId="42" applyNumberFormat="1" applyFont="1" applyFill="1" applyBorder="1" applyAlignment="1">
      <alignment horizontal="right" vertical="center" wrapText="1"/>
    </xf>
    <xf numFmtId="177" fontId="19" fillId="0" borderId="32" xfId="42" applyNumberFormat="1" applyFont="1" applyFill="1" applyBorder="1" applyAlignment="1">
      <alignment horizontal="right" vertical="center" wrapText="1"/>
    </xf>
    <xf numFmtId="177" fontId="19" fillId="0" borderId="57" xfId="42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83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32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177" fontId="19" fillId="0" borderId="21" xfId="42" applyNumberFormat="1" applyFont="1" applyFill="1" applyBorder="1" applyAlignment="1">
      <alignment horizontal="right" vertical="center" wrapText="1"/>
    </xf>
    <xf numFmtId="177" fontId="19" fillId="0" borderId="52" xfId="42" applyNumberFormat="1" applyFont="1" applyFill="1" applyBorder="1" applyAlignment="1">
      <alignment horizontal="righ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4" fillId="0" borderId="73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top" wrapText="1"/>
    </xf>
    <xf numFmtId="0" fontId="11" fillId="0" borderId="60" xfId="0" applyFont="1" applyBorder="1" applyAlignment="1">
      <alignment horizontal="right" vertical="center" wrapText="1"/>
    </xf>
    <xf numFmtId="41" fontId="11" fillId="0" borderId="10" xfId="43" applyFont="1" applyBorder="1" applyAlignment="1">
      <alignment horizontal="right" vertical="center" wrapText="1"/>
    </xf>
    <xf numFmtId="41" fontId="11" fillId="0" borderId="56" xfId="43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56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 wrapText="1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right" vertical="center" wrapText="1"/>
    </xf>
    <xf numFmtId="176" fontId="11" fillId="0" borderId="36" xfId="42" applyNumberFormat="1" applyFont="1" applyBorder="1" applyAlignment="1">
      <alignment horizontal="right" vertical="center" wrapText="1"/>
    </xf>
    <xf numFmtId="176" fontId="11" fillId="0" borderId="47" xfId="42" applyNumberFormat="1" applyFont="1" applyBorder="1" applyAlignment="1">
      <alignment horizontal="right" vertical="center" wrapText="1"/>
    </xf>
    <xf numFmtId="176" fontId="11" fillId="0" borderId="33" xfId="42" applyNumberFormat="1" applyFont="1" applyBorder="1" applyAlignment="1">
      <alignment horizontal="right" vertical="center" wrapText="1"/>
    </xf>
    <xf numFmtId="176" fontId="19" fillId="0" borderId="36" xfId="42" applyNumberFormat="1" applyFont="1" applyBorder="1" applyAlignment="1">
      <alignment horizontal="right" vertical="center"/>
    </xf>
    <xf numFmtId="176" fontId="19" fillId="0" borderId="17" xfId="42" applyNumberFormat="1" applyFont="1" applyBorder="1" applyAlignment="1">
      <alignment horizontal="right" vertical="center"/>
    </xf>
    <xf numFmtId="176" fontId="11" fillId="0" borderId="65" xfId="42" applyNumberFormat="1" applyFont="1" applyBorder="1" applyAlignment="1">
      <alignment horizontal="right" vertical="center" wrapText="1"/>
    </xf>
    <xf numFmtId="176" fontId="11" fillId="0" borderId="34" xfId="42" applyNumberFormat="1" applyFont="1" applyBorder="1" applyAlignment="1">
      <alignment horizontal="right" vertical="center" wrapText="1"/>
    </xf>
    <xf numFmtId="176" fontId="11" fillId="0" borderId="36" xfId="42" applyNumberFormat="1" applyFont="1" applyBorder="1" applyAlignment="1">
      <alignment horizontal="center" vertical="center" wrapText="1"/>
    </xf>
    <xf numFmtId="176" fontId="11" fillId="0" borderId="17" xfId="42" applyNumberFormat="1" applyFont="1" applyBorder="1" applyAlignment="1">
      <alignment horizontal="center" vertical="center" wrapText="1"/>
    </xf>
    <xf numFmtId="176" fontId="11" fillId="0" borderId="47" xfId="42" applyNumberFormat="1" applyFont="1" applyBorder="1" applyAlignment="1">
      <alignment horizontal="center" vertical="center" wrapText="1"/>
    </xf>
    <xf numFmtId="176" fontId="11" fillId="0" borderId="33" xfId="42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76" fontId="11" fillId="0" borderId="65" xfId="42" applyNumberFormat="1" applyFont="1" applyBorder="1" applyAlignment="1">
      <alignment horizontal="center" vertical="center" wrapText="1"/>
    </xf>
    <xf numFmtId="176" fontId="11" fillId="0" borderId="34" xfId="42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177" fontId="19" fillId="0" borderId="59" xfId="42" applyNumberFormat="1" applyFont="1" applyFill="1" applyBorder="1" applyAlignment="1">
      <alignment horizontal="left" vertical="center"/>
    </xf>
    <xf numFmtId="177" fontId="19" fillId="0" borderId="22" xfId="42" applyNumberFormat="1" applyFont="1" applyFill="1" applyBorder="1" applyAlignment="1">
      <alignment horizontal="left" vertical="center"/>
    </xf>
    <xf numFmtId="177" fontId="19" fillId="0" borderId="36" xfId="42" applyNumberFormat="1" applyFont="1" applyFill="1" applyBorder="1" applyAlignment="1">
      <alignment horizontal="center" vertical="center" wrapText="1"/>
    </xf>
    <xf numFmtId="177" fontId="19" fillId="0" borderId="17" xfId="42" applyNumberFormat="1" applyFont="1" applyFill="1" applyBorder="1" applyAlignment="1">
      <alignment horizontal="center" vertical="center" wrapText="1"/>
    </xf>
    <xf numFmtId="177" fontId="19" fillId="0" borderId="37" xfId="42" applyNumberFormat="1" applyFont="1" applyFill="1" applyBorder="1" applyAlignment="1">
      <alignment horizontal="center" vertical="center" wrapText="1"/>
    </xf>
    <xf numFmtId="177" fontId="19" fillId="0" borderId="19" xfId="42" applyNumberFormat="1" applyFont="1" applyFill="1" applyBorder="1" applyAlignment="1">
      <alignment horizontal="center" vertical="center" wrapText="1"/>
    </xf>
    <xf numFmtId="177" fontId="19" fillId="0" borderId="59" xfId="42" applyNumberFormat="1" applyFont="1" applyFill="1" applyBorder="1" applyAlignment="1">
      <alignment horizontal="center" vertical="center" wrapText="1"/>
    </xf>
    <xf numFmtId="177" fontId="19" fillId="0" borderId="22" xfId="42" applyNumberFormat="1" applyFont="1" applyFill="1" applyBorder="1" applyAlignment="1">
      <alignment horizontal="center" vertical="center" wrapText="1"/>
    </xf>
    <xf numFmtId="177" fontId="19" fillId="0" borderId="37" xfId="42" applyNumberFormat="1" applyFont="1" applyFill="1" applyBorder="1" applyAlignment="1">
      <alignment horizontal="left" vertical="center"/>
    </xf>
    <xf numFmtId="177" fontId="19" fillId="0" borderId="19" xfId="42" applyNumberFormat="1" applyFont="1" applyFill="1" applyBorder="1" applyAlignment="1">
      <alignment horizontal="left" vertical="center"/>
    </xf>
    <xf numFmtId="177" fontId="19" fillId="0" borderId="36" xfId="42" applyNumberFormat="1" applyFont="1" applyFill="1" applyBorder="1" applyAlignment="1">
      <alignment horizontal="left" vertical="center"/>
    </xf>
    <xf numFmtId="177" fontId="19" fillId="0" borderId="17" xfId="42" applyNumberFormat="1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77" fontId="19" fillId="0" borderId="48" xfId="42" applyNumberFormat="1" applyFont="1" applyFill="1" applyBorder="1" applyAlignment="1">
      <alignment horizontal="center" vertical="center" wrapText="1"/>
    </xf>
    <xf numFmtId="177" fontId="19" fillId="0" borderId="35" xfId="42" applyNumberFormat="1" applyFont="1" applyFill="1" applyBorder="1" applyAlignment="1">
      <alignment horizontal="center" vertical="center" wrapText="1"/>
    </xf>
    <xf numFmtId="177" fontId="19" fillId="0" borderId="47" xfId="42" applyNumberFormat="1" applyFont="1" applyFill="1" applyBorder="1" applyAlignment="1">
      <alignment horizontal="center" vertical="center" wrapText="1"/>
    </xf>
    <xf numFmtId="177" fontId="19" fillId="0" borderId="33" xfId="42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77" fontId="19" fillId="0" borderId="15" xfId="42" applyNumberFormat="1" applyFont="1" applyFill="1" applyBorder="1" applyAlignment="1">
      <alignment horizontal="center" vertical="center" wrapText="1"/>
    </xf>
    <xf numFmtId="177" fontId="19" fillId="0" borderId="36" xfId="42" applyNumberFormat="1" applyFont="1" applyFill="1" applyBorder="1" applyAlignment="1">
      <alignment horizontal="right" vertical="center" wrapText="1"/>
    </xf>
    <xf numFmtId="177" fontId="19" fillId="0" borderId="17" xfId="42" applyNumberFormat="1" applyFont="1" applyFill="1" applyBorder="1" applyAlignment="1">
      <alignment horizontal="right" vertical="center" wrapText="1"/>
    </xf>
    <xf numFmtId="177" fontId="19" fillId="0" borderId="65" xfId="42" applyNumberFormat="1" applyFont="1" applyFill="1" applyBorder="1" applyAlignment="1">
      <alignment horizontal="right" vertical="center" wrapText="1"/>
    </xf>
    <xf numFmtId="177" fontId="19" fillId="0" borderId="34" xfId="42" applyNumberFormat="1" applyFont="1" applyFill="1" applyBorder="1" applyAlignment="1">
      <alignment horizontal="right" vertical="center" wrapText="1"/>
    </xf>
    <xf numFmtId="177" fontId="19" fillId="0" borderId="59" xfId="42" applyNumberFormat="1" applyFont="1" applyFill="1" applyBorder="1" applyAlignment="1">
      <alignment horizontal="right" vertical="center" wrapText="1"/>
    </xf>
    <xf numFmtId="177" fontId="19" fillId="0" borderId="22" xfId="42" applyNumberFormat="1" applyFont="1" applyFill="1" applyBorder="1" applyAlignment="1">
      <alignment horizontal="right" vertical="center" wrapText="1"/>
    </xf>
    <xf numFmtId="177" fontId="19" fillId="0" borderId="37" xfId="42" applyNumberFormat="1" applyFont="1" applyFill="1" applyBorder="1" applyAlignment="1">
      <alignment horizontal="right" vertical="center" wrapText="1"/>
    </xf>
    <xf numFmtId="177" fontId="19" fillId="0" borderId="19" xfId="42" applyNumberFormat="1" applyFont="1" applyFill="1" applyBorder="1" applyAlignment="1">
      <alignment horizontal="right" vertical="center" wrapText="1"/>
    </xf>
    <xf numFmtId="0" fontId="5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7" fontId="19" fillId="0" borderId="48" xfId="42" applyNumberFormat="1" applyFont="1" applyFill="1" applyBorder="1" applyAlignment="1">
      <alignment horizontal="right" vertical="center" wrapText="1"/>
    </xf>
    <xf numFmtId="177" fontId="19" fillId="0" borderId="35" xfId="42" applyNumberFormat="1" applyFont="1" applyFill="1" applyBorder="1" applyAlignment="1">
      <alignment horizontal="right" vertical="center" wrapText="1"/>
    </xf>
    <xf numFmtId="0" fontId="5" fillId="0" borderId="3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7" fontId="19" fillId="0" borderId="26" xfId="42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175" fontId="1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5" fillId="34" borderId="0" xfId="0" applyFont="1" applyFill="1" applyAlignment="1">
      <alignment horizontal="center" vertical="center" wrapText="1"/>
    </xf>
    <xf numFmtId="0" fontId="25" fillId="34" borderId="0" xfId="0" applyFont="1" applyFill="1" applyBorder="1" applyAlignment="1">
      <alignment vertical="center" wrapText="1"/>
    </xf>
    <xf numFmtId="175" fontId="19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11" fillId="0" borderId="5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10</xdr:row>
      <xdr:rowOff>142875</xdr:rowOff>
    </xdr:from>
    <xdr:to>
      <xdr:col>0</xdr:col>
      <xdr:colOff>485775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85775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10</xdr:row>
      <xdr:rowOff>142875</xdr:rowOff>
    </xdr:from>
    <xdr:to>
      <xdr:col>0</xdr:col>
      <xdr:colOff>485775</xdr:colOff>
      <xdr:row>10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85775" y="252412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12</xdr:row>
      <xdr:rowOff>142875</xdr:rowOff>
    </xdr:from>
    <xdr:to>
      <xdr:col>121</xdr:col>
      <xdr:colOff>0</xdr:colOff>
      <xdr:row>12</xdr:row>
      <xdr:rowOff>142875</xdr:rowOff>
    </xdr:to>
    <xdr:sp>
      <xdr:nvSpPr>
        <xdr:cNvPr id="3" name="Line 1"/>
        <xdr:cNvSpPr>
          <a:spLocks/>
        </xdr:cNvSpPr>
      </xdr:nvSpPr>
      <xdr:spPr>
        <a:xfrm>
          <a:off x="1261491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12</xdr:row>
      <xdr:rowOff>142875</xdr:rowOff>
    </xdr:from>
    <xdr:to>
      <xdr:col>121</xdr:col>
      <xdr:colOff>0</xdr:colOff>
      <xdr:row>12</xdr:row>
      <xdr:rowOff>142875</xdr:rowOff>
    </xdr:to>
    <xdr:sp>
      <xdr:nvSpPr>
        <xdr:cNvPr id="4" name="Line 2"/>
        <xdr:cNvSpPr>
          <a:spLocks/>
        </xdr:cNvSpPr>
      </xdr:nvSpPr>
      <xdr:spPr>
        <a:xfrm>
          <a:off x="126149100" y="3000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12</xdr:row>
      <xdr:rowOff>142875</xdr:rowOff>
    </xdr:from>
    <xdr:to>
      <xdr:col>121</xdr:col>
      <xdr:colOff>0</xdr:colOff>
      <xdr:row>12</xdr:row>
      <xdr:rowOff>142875</xdr:rowOff>
    </xdr:to>
    <xdr:sp>
      <xdr:nvSpPr>
        <xdr:cNvPr id="5" name="Line 1"/>
        <xdr:cNvSpPr>
          <a:spLocks/>
        </xdr:cNvSpPr>
      </xdr:nvSpPr>
      <xdr:spPr>
        <a:xfrm>
          <a:off x="1261491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12</xdr:row>
      <xdr:rowOff>142875</xdr:rowOff>
    </xdr:from>
    <xdr:to>
      <xdr:col>121</xdr:col>
      <xdr:colOff>0</xdr:colOff>
      <xdr:row>12</xdr:row>
      <xdr:rowOff>142875</xdr:rowOff>
    </xdr:to>
    <xdr:sp>
      <xdr:nvSpPr>
        <xdr:cNvPr id="6" name="Line 2"/>
        <xdr:cNvSpPr>
          <a:spLocks/>
        </xdr:cNvSpPr>
      </xdr:nvSpPr>
      <xdr:spPr>
        <a:xfrm>
          <a:off x="126149100" y="30003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11</xdr:row>
      <xdr:rowOff>142875</xdr:rowOff>
    </xdr:from>
    <xdr:to>
      <xdr:col>121</xdr:col>
      <xdr:colOff>0</xdr:colOff>
      <xdr:row>11</xdr:row>
      <xdr:rowOff>142875</xdr:rowOff>
    </xdr:to>
    <xdr:sp>
      <xdr:nvSpPr>
        <xdr:cNvPr id="7" name="Line 1"/>
        <xdr:cNvSpPr>
          <a:spLocks/>
        </xdr:cNvSpPr>
      </xdr:nvSpPr>
      <xdr:spPr>
        <a:xfrm>
          <a:off x="1261491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11</xdr:row>
      <xdr:rowOff>142875</xdr:rowOff>
    </xdr:from>
    <xdr:to>
      <xdr:col>121</xdr:col>
      <xdr:colOff>0</xdr:colOff>
      <xdr:row>11</xdr:row>
      <xdr:rowOff>142875</xdr:rowOff>
    </xdr:to>
    <xdr:sp>
      <xdr:nvSpPr>
        <xdr:cNvPr id="8" name="Line 2"/>
        <xdr:cNvSpPr>
          <a:spLocks/>
        </xdr:cNvSpPr>
      </xdr:nvSpPr>
      <xdr:spPr>
        <a:xfrm>
          <a:off x="126149100" y="2762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11</xdr:row>
      <xdr:rowOff>142875</xdr:rowOff>
    </xdr:from>
    <xdr:to>
      <xdr:col>121</xdr:col>
      <xdr:colOff>0</xdr:colOff>
      <xdr:row>11</xdr:row>
      <xdr:rowOff>142875</xdr:rowOff>
    </xdr:to>
    <xdr:sp>
      <xdr:nvSpPr>
        <xdr:cNvPr id="9" name="Line 1"/>
        <xdr:cNvSpPr>
          <a:spLocks/>
        </xdr:cNvSpPr>
      </xdr:nvSpPr>
      <xdr:spPr>
        <a:xfrm>
          <a:off x="126149100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11</xdr:row>
      <xdr:rowOff>142875</xdr:rowOff>
    </xdr:from>
    <xdr:to>
      <xdr:col>121</xdr:col>
      <xdr:colOff>0</xdr:colOff>
      <xdr:row>11</xdr:row>
      <xdr:rowOff>142875</xdr:rowOff>
    </xdr:to>
    <xdr:sp>
      <xdr:nvSpPr>
        <xdr:cNvPr id="10" name="Line 2"/>
        <xdr:cNvSpPr>
          <a:spLocks/>
        </xdr:cNvSpPr>
      </xdr:nvSpPr>
      <xdr:spPr>
        <a:xfrm>
          <a:off x="126149100" y="2762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Kalimantan%20Barat\BANDING\TH5\Laut%20-%20Kuartal%20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Kalimantan%20Barat\BANDING\TH5\Laut%20-%20Kuartal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Kalimantan%20Barat\BANDING\TH5\Laut%20-%20Kuartal%20I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-Kalimantan%20Barat\BANDING\TH5\Laut%20-%20Kuartal%20I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#Data%20Statistik%20Perikanan%20Tangkap%20Provinsi%20kalimantan%20Barat%20Tahun%202014\LAUT%202014\Produksi%20201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insi"/>
      <sheetName val="rtp"/>
      <sheetName val="nel"/>
      <sheetName val="nel new"/>
      <sheetName val="kpl"/>
      <sheetName val="un"/>
      <sheetName val="trip"/>
      <sheetName val="pikn"/>
      <sheetName val="nikn"/>
      <sheetName val="pal"/>
      <sheetName val="lku"/>
      <sheetName val="olh"/>
      <sheetName val="pkw"/>
      <sheetName val="nkw"/>
      <sheetName val="pbn"/>
      <sheetName val="nbn"/>
      <sheetName val="kab"/>
    </sheetNames>
    <sheetDataSet>
      <sheetData sheetId="1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insi"/>
      <sheetName val="rtp"/>
      <sheetName val="nel"/>
      <sheetName val="nel new"/>
      <sheetName val="kpl"/>
      <sheetName val="un"/>
      <sheetName val="trip"/>
      <sheetName val="pikn"/>
      <sheetName val="nikn"/>
      <sheetName val="pal"/>
      <sheetName val="lku"/>
      <sheetName val="olh"/>
      <sheetName val="pkw"/>
      <sheetName val="nkw"/>
      <sheetName val="pbn"/>
      <sheetName val="nbn"/>
      <sheetName val="kab"/>
    </sheetNames>
    <sheetDataSet>
      <sheetData sheetId="1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vinsi"/>
      <sheetName val="rtp"/>
      <sheetName val="nel"/>
      <sheetName val="nel new"/>
      <sheetName val="kpl"/>
      <sheetName val="un"/>
      <sheetName val="trip"/>
      <sheetName val="pikn"/>
      <sheetName val="nikn"/>
      <sheetName val="pal"/>
      <sheetName val="lku"/>
      <sheetName val="olh"/>
      <sheetName val="pkw"/>
      <sheetName val="nkw"/>
      <sheetName val="pbn"/>
      <sheetName val="nbn"/>
      <sheetName val="kab"/>
    </sheetNames>
    <sheetDataSet>
      <sheetData sheetId="1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vinsi"/>
      <sheetName val="rtp"/>
      <sheetName val="nel"/>
      <sheetName val="nel new"/>
      <sheetName val="kpl"/>
      <sheetName val="un"/>
      <sheetName val="trip"/>
      <sheetName val="pikn"/>
      <sheetName val="nikn"/>
      <sheetName val="pal"/>
      <sheetName val="lku"/>
      <sheetName val="olh"/>
      <sheetName val="pkw"/>
      <sheetName val="nkw"/>
      <sheetName val="pbn"/>
      <sheetName val="nbn"/>
      <sheetName val="kab"/>
      <sheetName val="Compatibility Report"/>
    </sheetNames>
    <sheetDataSet>
      <sheetData sheetId="11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Sbs"/>
      <sheetName val="2Bky"/>
      <sheetName val="3.PTK"/>
      <sheetName val="4Ktp"/>
      <sheetName val="KB.PTK"/>
      <sheetName val="6Skw"/>
      <sheetName val="KKR"/>
      <sheetName val="8Kyu"/>
      <sheetName val="All"/>
      <sheetName val="09Pm"/>
      <sheetName val="10Tb"/>
      <sheetName val="11Sr"/>
      <sheetName val="11Sr+Kubu Raya"/>
    </sheetNames>
    <sheetDataSet>
      <sheetData sheetId="7">
        <row r="268">
          <cell r="BH268">
            <v>21875</v>
          </cell>
          <cell r="BL268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32"/>
  <sheetViews>
    <sheetView zoomScale="60" zoomScaleNormal="60" zoomScalePageLayoutView="0" workbookViewId="0" topLeftCell="C1">
      <selection activeCell="J7" sqref="J7:R29"/>
    </sheetView>
  </sheetViews>
  <sheetFormatPr defaultColWidth="9.140625" defaultRowHeight="17.25" customHeight="1"/>
  <cols>
    <col min="1" max="1" width="29.57421875" style="58" customWidth="1"/>
    <col min="2" max="2" width="21.57421875" style="58" customWidth="1"/>
    <col min="3" max="9" width="17.140625" style="58" customWidth="1"/>
    <col min="10" max="10" width="36.28125" style="58" customWidth="1"/>
    <col min="11" max="11" width="18.421875" style="58" customWidth="1"/>
    <col min="12" max="18" width="16.8515625" style="58" customWidth="1"/>
    <col min="19" max="16384" width="9.140625" style="58" customWidth="1"/>
  </cols>
  <sheetData>
    <row r="2" spans="1:9" ht="17.25" customHeight="1">
      <c r="A2" s="1008" t="s">
        <v>405</v>
      </c>
      <c r="B2" s="1008"/>
      <c r="C2" s="1008"/>
      <c r="D2" s="1008"/>
      <c r="E2" s="1008"/>
      <c r="F2" s="1008"/>
      <c r="G2" s="1008"/>
      <c r="H2" s="1008"/>
      <c r="I2" s="1008"/>
    </row>
    <row r="3" spans="1:9" ht="17.25" customHeight="1">
      <c r="A3" s="1009" t="s">
        <v>391</v>
      </c>
      <c r="B3" s="1009"/>
      <c r="C3" s="1009"/>
      <c r="D3" s="1009"/>
      <c r="E3" s="1009"/>
      <c r="F3" s="1009"/>
      <c r="G3" s="1009"/>
      <c r="H3" s="1009"/>
      <c r="I3" s="1009"/>
    </row>
    <row r="5" spans="1:9" ht="17.25" customHeight="1">
      <c r="A5" s="316"/>
      <c r="B5" s="316"/>
      <c r="C5" s="316"/>
      <c r="D5" s="316"/>
      <c r="E5" s="316"/>
      <c r="F5" s="316"/>
      <c r="G5" s="316"/>
      <c r="H5" s="316"/>
      <c r="I5" s="316"/>
    </row>
    <row r="6" spans="1:18" ht="17.25" customHeight="1" thickBot="1">
      <c r="A6" s="317"/>
      <c r="B6" s="317"/>
      <c r="C6" s="317"/>
      <c r="D6" s="317"/>
      <c r="E6" s="317"/>
      <c r="F6" s="317"/>
      <c r="H6" s="1004" t="s">
        <v>8</v>
      </c>
      <c r="I6" s="1004"/>
      <c r="Q6" s="353"/>
      <c r="R6" s="354" t="s">
        <v>8</v>
      </c>
    </row>
    <row r="7" spans="1:18" ht="17.25" customHeight="1">
      <c r="A7" s="1006" t="s">
        <v>19</v>
      </c>
      <c r="B7" s="1014" t="s">
        <v>0</v>
      </c>
      <c r="C7" s="992" t="s">
        <v>61</v>
      </c>
      <c r="D7" s="993"/>
      <c r="E7" s="993"/>
      <c r="F7" s="993"/>
      <c r="G7" s="993"/>
      <c r="H7" s="993"/>
      <c r="I7" s="1001" t="s">
        <v>66</v>
      </c>
      <c r="J7" s="1006" t="s">
        <v>19</v>
      </c>
      <c r="K7" s="992"/>
      <c r="L7" s="993"/>
      <c r="M7" s="993"/>
      <c r="N7" s="993"/>
      <c r="O7" s="993"/>
      <c r="P7" s="993"/>
      <c r="Q7" s="993"/>
      <c r="R7" s="994"/>
    </row>
    <row r="8" spans="1:18" ht="17.25" customHeight="1">
      <c r="A8" s="1007"/>
      <c r="B8" s="996"/>
      <c r="C8" s="995" t="s">
        <v>94</v>
      </c>
      <c r="D8" s="1000" t="s">
        <v>63</v>
      </c>
      <c r="E8" s="1005"/>
      <c r="F8" s="1005"/>
      <c r="G8" s="1005"/>
      <c r="H8" s="1005"/>
      <c r="I8" s="1002"/>
      <c r="J8" s="1007"/>
      <c r="K8" s="1015" t="s">
        <v>65</v>
      </c>
      <c r="L8" s="1016"/>
      <c r="M8" s="1016"/>
      <c r="N8" s="1016"/>
      <c r="O8" s="1016"/>
      <c r="P8" s="1016"/>
      <c r="Q8" s="1016"/>
      <c r="R8" s="1017"/>
    </row>
    <row r="9" spans="1:18" ht="17.25" customHeight="1">
      <c r="A9" s="1007"/>
      <c r="B9" s="996"/>
      <c r="C9" s="996"/>
      <c r="D9" s="995" t="s">
        <v>20</v>
      </c>
      <c r="E9" s="995" t="s">
        <v>24</v>
      </c>
      <c r="F9" s="1015" t="s">
        <v>62</v>
      </c>
      <c r="G9" s="1016"/>
      <c r="H9" s="1016"/>
      <c r="I9" s="1002"/>
      <c r="J9" s="1007"/>
      <c r="K9" s="1011" t="s">
        <v>64</v>
      </c>
      <c r="L9" s="995" t="s">
        <v>10</v>
      </c>
      <c r="M9" s="1018" t="s">
        <v>13</v>
      </c>
      <c r="N9" s="1021" t="s">
        <v>14</v>
      </c>
      <c r="O9" s="998" t="s">
        <v>11</v>
      </c>
      <c r="P9" s="995" t="s">
        <v>12</v>
      </c>
      <c r="Q9" s="998" t="s">
        <v>376</v>
      </c>
      <c r="R9" s="989" t="s">
        <v>375</v>
      </c>
    </row>
    <row r="10" spans="1:18" ht="17.25" customHeight="1">
      <c r="A10" s="1007"/>
      <c r="B10" s="996"/>
      <c r="C10" s="996"/>
      <c r="D10" s="996"/>
      <c r="E10" s="996"/>
      <c r="F10" s="995" t="s">
        <v>26</v>
      </c>
      <c r="G10" s="995" t="s">
        <v>27</v>
      </c>
      <c r="H10" s="998" t="s">
        <v>28</v>
      </c>
      <c r="I10" s="1002"/>
      <c r="J10" s="1007"/>
      <c r="K10" s="1012"/>
      <c r="L10" s="996"/>
      <c r="M10" s="1019"/>
      <c r="N10" s="1022"/>
      <c r="O10" s="999"/>
      <c r="P10" s="996"/>
      <c r="Q10" s="999"/>
      <c r="R10" s="990"/>
    </row>
    <row r="11" spans="1:18" ht="17.25" customHeight="1">
      <c r="A11" s="1007"/>
      <c r="B11" s="996"/>
      <c r="C11" s="996"/>
      <c r="D11" s="996"/>
      <c r="E11" s="996"/>
      <c r="F11" s="996"/>
      <c r="G11" s="996"/>
      <c r="H11" s="999"/>
      <c r="I11" s="1003"/>
      <c r="J11" s="1010"/>
      <c r="K11" s="1013"/>
      <c r="L11" s="997"/>
      <c r="M11" s="1020"/>
      <c r="N11" s="1023"/>
      <c r="O11" s="1000"/>
      <c r="P11" s="997"/>
      <c r="Q11" s="1000"/>
      <c r="R11" s="991"/>
    </row>
    <row r="12" spans="1:18" ht="17.25" customHeight="1">
      <c r="A12" s="9"/>
      <c r="B12" s="342">
        <f>SUM(B14:B28)</f>
        <v>13989</v>
      </c>
      <c r="C12" s="342">
        <f>SUM(C14:C28)</f>
        <v>1392</v>
      </c>
      <c r="D12" s="342">
        <f>SUM(E12:H12)</f>
        <v>3385</v>
      </c>
      <c r="E12" s="342">
        <f>SUM(E14:E28)</f>
        <v>0</v>
      </c>
      <c r="F12" s="342">
        <f>SUM(F14:F28)</f>
        <v>864</v>
      </c>
      <c r="G12" s="342">
        <f>SUM(G14:G28)</f>
        <v>1429</v>
      </c>
      <c r="H12" s="343">
        <f>SUM(H14:H28)</f>
        <v>1092</v>
      </c>
      <c r="I12" s="344">
        <f>SUM(I14:I29)</f>
        <v>3095</v>
      </c>
      <c r="J12" s="10" t="s">
        <v>0</v>
      </c>
      <c r="K12" s="342">
        <f>SUM(K13:K29)</f>
        <v>6117</v>
      </c>
      <c r="L12" s="349">
        <f>SUM(L14:L29)</f>
        <v>4230</v>
      </c>
      <c r="M12" s="349">
        <f>SUM(M14:M29)</f>
        <v>1295</v>
      </c>
      <c r="N12" s="349">
        <f>SUM(N14:N29)</f>
        <v>252</v>
      </c>
      <c r="O12" s="349">
        <f>SUM(O16:O29)</f>
        <v>181</v>
      </c>
      <c r="P12" s="349">
        <f>SUM(P14:P29)</f>
        <v>54</v>
      </c>
      <c r="Q12" s="343">
        <f>SUM(Q14:Q29)</f>
        <v>66</v>
      </c>
      <c r="R12" s="344">
        <f>SUM(R14:R29)</f>
        <v>0</v>
      </c>
    </row>
    <row r="13" spans="1:18" ht="17.25" customHeight="1">
      <c r="A13" s="319"/>
      <c r="B13" s="345"/>
      <c r="C13" s="57"/>
      <c r="D13" s="346"/>
      <c r="E13" s="57"/>
      <c r="F13" s="347"/>
      <c r="G13" s="347"/>
      <c r="H13" s="57"/>
      <c r="I13" s="348"/>
      <c r="J13" s="320"/>
      <c r="K13" s="350"/>
      <c r="L13" s="351"/>
      <c r="M13" s="346"/>
      <c r="N13" s="346"/>
      <c r="O13" s="346"/>
      <c r="P13" s="346"/>
      <c r="Q13" s="346"/>
      <c r="R13" s="352"/>
    </row>
    <row r="14" spans="1:18" ht="17.25" customHeight="1">
      <c r="A14" s="321" t="s">
        <v>5</v>
      </c>
      <c r="B14" s="322">
        <f>+C14+D14+I14+K14</f>
        <v>1841</v>
      </c>
      <c r="C14" s="355">
        <v>0</v>
      </c>
      <c r="D14" s="323">
        <f aca="true" t="shared" si="0" ref="D14:D28">SUM(E14:H14)</f>
        <v>616</v>
      </c>
      <c r="E14" s="355">
        <v>0</v>
      </c>
      <c r="F14" s="357">
        <v>293</v>
      </c>
      <c r="G14" s="357">
        <v>207</v>
      </c>
      <c r="H14" s="355">
        <v>116</v>
      </c>
      <c r="I14" s="358">
        <v>202</v>
      </c>
      <c r="J14" s="324" t="s">
        <v>5</v>
      </c>
      <c r="K14" s="323">
        <f>SUM(L14:Q14)</f>
        <v>1023</v>
      </c>
      <c r="L14" s="361">
        <v>466</v>
      </c>
      <c r="M14" s="362">
        <v>393</v>
      </c>
      <c r="N14" s="362">
        <v>82</v>
      </c>
      <c r="O14" s="362">
        <v>39</v>
      </c>
      <c r="P14" s="362">
        <v>23</v>
      </c>
      <c r="Q14" s="362">
        <v>20</v>
      </c>
      <c r="R14" s="360">
        <v>0</v>
      </c>
    </row>
    <row r="15" spans="1:18" ht="17.25" customHeight="1">
      <c r="A15" s="321"/>
      <c r="B15" s="322"/>
      <c r="C15" s="355"/>
      <c r="D15" s="323"/>
      <c r="E15" s="355"/>
      <c r="F15" s="357"/>
      <c r="G15" s="357"/>
      <c r="H15" s="355"/>
      <c r="I15" s="358"/>
      <c r="J15" s="324"/>
      <c r="K15" s="323"/>
      <c r="L15" s="361"/>
      <c r="M15" s="362"/>
      <c r="N15" s="362"/>
      <c r="O15" s="362"/>
      <c r="P15" s="362"/>
      <c r="Q15" s="362"/>
      <c r="R15" s="360"/>
    </row>
    <row r="16" spans="1:18" ht="17.25" customHeight="1">
      <c r="A16" s="321" t="s">
        <v>6</v>
      </c>
      <c r="B16" s="322">
        <f>+C16+D16+I16+K16</f>
        <v>618</v>
      </c>
      <c r="C16" s="356">
        <v>0</v>
      </c>
      <c r="D16" s="323">
        <f t="shared" si="0"/>
        <v>235</v>
      </c>
      <c r="E16" s="355">
        <v>0</v>
      </c>
      <c r="F16" s="359">
        <v>76</v>
      </c>
      <c r="G16" s="359">
        <v>90</v>
      </c>
      <c r="H16" s="355">
        <v>69</v>
      </c>
      <c r="I16" s="358">
        <v>189</v>
      </c>
      <c r="J16" s="324" t="s">
        <v>6</v>
      </c>
      <c r="K16" s="323">
        <f>SUM(L16:Q16)</f>
        <v>194</v>
      </c>
      <c r="L16" s="363">
        <v>194</v>
      </c>
      <c r="M16" s="359">
        <v>0</v>
      </c>
      <c r="N16" s="359">
        <v>0</v>
      </c>
      <c r="O16" s="359">
        <v>0</v>
      </c>
      <c r="P16" s="357">
        <v>0</v>
      </c>
      <c r="Q16" s="357">
        <v>0</v>
      </c>
      <c r="R16" s="360">
        <v>0</v>
      </c>
    </row>
    <row r="17" spans="1:18" ht="17.25" customHeight="1">
      <c r="A17" s="321"/>
      <c r="B17" s="322"/>
      <c r="C17" s="356"/>
      <c r="D17" s="323"/>
      <c r="E17" s="355"/>
      <c r="F17" s="359"/>
      <c r="G17" s="359"/>
      <c r="H17" s="355"/>
      <c r="I17" s="358"/>
      <c r="J17" s="324"/>
      <c r="K17" s="323"/>
      <c r="L17" s="363"/>
      <c r="M17" s="359"/>
      <c r="N17" s="359"/>
      <c r="O17" s="359"/>
      <c r="P17" s="357"/>
      <c r="Q17" s="357"/>
      <c r="R17" s="360"/>
    </row>
    <row r="18" spans="1:18" ht="17.25" customHeight="1">
      <c r="A18" s="321" t="s">
        <v>4</v>
      </c>
      <c r="B18" s="322">
        <f>+C18+D18+I18+K18</f>
        <v>2143</v>
      </c>
      <c r="C18" s="355">
        <v>393</v>
      </c>
      <c r="D18" s="323">
        <f t="shared" si="0"/>
        <v>277</v>
      </c>
      <c r="E18" s="356">
        <v>0</v>
      </c>
      <c r="F18" s="359">
        <v>79</v>
      </c>
      <c r="G18" s="359">
        <v>131</v>
      </c>
      <c r="H18" s="356">
        <v>67</v>
      </c>
      <c r="I18" s="358">
        <v>218</v>
      </c>
      <c r="J18" s="324" t="s">
        <v>4</v>
      </c>
      <c r="K18" s="323">
        <f>SUM(L18:Q18)</f>
        <v>1255</v>
      </c>
      <c r="L18" s="363">
        <v>1157</v>
      </c>
      <c r="M18" s="359">
        <v>85</v>
      </c>
      <c r="N18" s="359">
        <v>11</v>
      </c>
      <c r="O18" s="359">
        <v>2</v>
      </c>
      <c r="P18" s="359">
        <v>0</v>
      </c>
      <c r="Q18" s="359">
        <v>0</v>
      </c>
      <c r="R18" s="358">
        <v>0</v>
      </c>
    </row>
    <row r="19" spans="1:18" ht="17.25" customHeight="1">
      <c r="A19" s="321"/>
      <c r="B19" s="322"/>
      <c r="C19" s="355"/>
      <c r="D19" s="323"/>
      <c r="E19" s="356"/>
      <c r="F19" s="359"/>
      <c r="G19" s="359"/>
      <c r="H19" s="356"/>
      <c r="I19" s="358"/>
      <c r="J19" s="324"/>
      <c r="K19" s="323"/>
      <c r="L19" s="363"/>
      <c r="M19" s="359"/>
      <c r="N19" s="359"/>
      <c r="O19" s="359"/>
      <c r="P19" s="359"/>
      <c r="Q19" s="359"/>
      <c r="R19" s="358"/>
    </row>
    <row r="20" spans="1:18" ht="17.25" customHeight="1">
      <c r="A20" s="321" t="s">
        <v>3</v>
      </c>
      <c r="B20" s="322">
        <f>+C20+D20+I20+K20</f>
        <v>2821</v>
      </c>
      <c r="C20" s="355">
        <v>425</v>
      </c>
      <c r="D20" s="323">
        <f t="shared" si="0"/>
        <v>716</v>
      </c>
      <c r="E20" s="356">
        <v>0</v>
      </c>
      <c r="F20" s="359">
        <v>0</v>
      </c>
      <c r="G20" s="359">
        <v>340</v>
      </c>
      <c r="H20" s="356">
        <v>376</v>
      </c>
      <c r="I20" s="360">
        <v>506</v>
      </c>
      <c r="J20" s="324" t="s">
        <v>3</v>
      </c>
      <c r="K20" s="323">
        <f>SUM(L20:Q20)</f>
        <v>1174</v>
      </c>
      <c r="L20" s="364">
        <v>778</v>
      </c>
      <c r="M20" s="357">
        <v>281</v>
      </c>
      <c r="N20" s="357">
        <v>111</v>
      </c>
      <c r="O20" s="357">
        <v>4</v>
      </c>
      <c r="P20" s="357">
        <v>0</v>
      </c>
      <c r="Q20" s="357">
        <v>0</v>
      </c>
      <c r="R20" s="360">
        <v>0</v>
      </c>
    </row>
    <row r="21" spans="1:18" ht="17.25" customHeight="1">
      <c r="A21" s="321"/>
      <c r="B21" s="322"/>
      <c r="C21" s="355"/>
      <c r="D21" s="323"/>
      <c r="E21" s="356"/>
      <c r="F21" s="359"/>
      <c r="G21" s="359"/>
      <c r="H21" s="356"/>
      <c r="I21" s="360"/>
      <c r="J21" s="324"/>
      <c r="K21" s="323"/>
      <c r="L21" s="364"/>
      <c r="M21" s="357"/>
      <c r="N21" s="357"/>
      <c r="O21" s="357"/>
      <c r="P21" s="357"/>
      <c r="Q21" s="357"/>
      <c r="R21" s="360"/>
    </row>
    <row r="22" spans="1:18" ht="17.25" customHeight="1">
      <c r="A22" s="321" t="s">
        <v>7</v>
      </c>
      <c r="B22" s="322">
        <f>+C22+D22+I22+K22</f>
        <v>265</v>
      </c>
      <c r="C22" s="355">
        <v>0</v>
      </c>
      <c r="D22" s="323">
        <f t="shared" si="0"/>
        <v>145</v>
      </c>
      <c r="E22" s="355">
        <v>0</v>
      </c>
      <c r="F22" s="357">
        <v>80</v>
      </c>
      <c r="G22" s="359">
        <v>45</v>
      </c>
      <c r="H22" s="355">
        <v>20</v>
      </c>
      <c r="I22" s="358">
        <v>70</v>
      </c>
      <c r="J22" s="324" t="s">
        <v>7</v>
      </c>
      <c r="K22" s="323">
        <f>SUM(L22:Q22)</f>
        <v>50</v>
      </c>
      <c r="L22" s="363">
        <v>20</v>
      </c>
      <c r="M22" s="359">
        <v>10</v>
      </c>
      <c r="N22" s="359">
        <v>5</v>
      </c>
      <c r="O22" s="357">
        <v>15</v>
      </c>
      <c r="P22" s="357">
        <v>0</v>
      </c>
      <c r="Q22" s="357">
        <v>0</v>
      </c>
      <c r="R22" s="360">
        <v>0</v>
      </c>
    </row>
    <row r="23" spans="1:18" ht="17.25" customHeight="1">
      <c r="A23" s="321"/>
      <c r="B23" s="322"/>
      <c r="C23" s="355"/>
      <c r="D23" s="323"/>
      <c r="E23" s="355"/>
      <c r="F23" s="357"/>
      <c r="G23" s="359"/>
      <c r="H23" s="355"/>
      <c r="I23" s="358"/>
      <c r="J23" s="324"/>
      <c r="K23" s="323"/>
      <c r="L23" s="363"/>
      <c r="M23" s="359"/>
      <c r="N23" s="359"/>
      <c r="O23" s="357"/>
      <c r="P23" s="357"/>
      <c r="Q23" s="357"/>
      <c r="R23" s="360"/>
    </row>
    <row r="24" spans="1:18" ht="17.25" customHeight="1">
      <c r="A24" s="321" t="s">
        <v>9</v>
      </c>
      <c r="B24" s="322">
        <f>+C24+D24+I24+K24</f>
        <v>396</v>
      </c>
      <c r="C24" s="355">
        <v>0</v>
      </c>
      <c r="D24" s="323">
        <f t="shared" si="0"/>
        <v>147</v>
      </c>
      <c r="E24" s="355">
        <v>0</v>
      </c>
      <c r="F24" s="357">
        <v>75</v>
      </c>
      <c r="G24" s="359">
        <v>37</v>
      </c>
      <c r="H24" s="355">
        <v>35</v>
      </c>
      <c r="I24" s="360">
        <v>92</v>
      </c>
      <c r="J24" s="324" t="s">
        <v>9</v>
      </c>
      <c r="K24" s="323">
        <f>SUM(L24:Q24)</f>
        <v>157</v>
      </c>
      <c r="L24" s="363">
        <v>68</v>
      </c>
      <c r="M24" s="357">
        <v>65</v>
      </c>
      <c r="N24" s="359">
        <v>24</v>
      </c>
      <c r="O24" s="359">
        <v>0</v>
      </c>
      <c r="P24" s="357">
        <v>0</v>
      </c>
      <c r="Q24" s="357">
        <v>0</v>
      </c>
      <c r="R24" s="360">
        <v>0</v>
      </c>
    </row>
    <row r="25" spans="1:18" ht="17.25" customHeight="1">
      <c r="A25" s="321"/>
      <c r="B25" s="322"/>
      <c r="C25" s="355"/>
      <c r="D25" s="323"/>
      <c r="E25" s="355"/>
      <c r="F25" s="357"/>
      <c r="G25" s="359"/>
      <c r="H25" s="355"/>
      <c r="I25" s="360"/>
      <c r="J25" s="324"/>
      <c r="K25" s="323"/>
      <c r="L25" s="363"/>
      <c r="M25" s="357"/>
      <c r="N25" s="359"/>
      <c r="O25" s="359"/>
      <c r="P25" s="357"/>
      <c r="Q25" s="357"/>
      <c r="R25" s="360"/>
    </row>
    <row r="26" spans="1:18" ht="17.25" customHeight="1">
      <c r="A26" s="321" t="s">
        <v>146</v>
      </c>
      <c r="B26" s="322">
        <f>+C26+D26+I26+K26</f>
        <v>3271</v>
      </c>
      <c r="C26" s="355">
        <v>224</v>
      </c>
      <c r="D26" s="323">
        <f t="shared" si="0"/>
        <v>533</v>
      </c>
      <c r="E26" s="356">
        <v>0</v>
      </c>
      <c r="F26" s="359">
        <v>261</v>
      </c>
      <c r="G26" s="357">
        <v>239</v>
      </c>
      <c r="H26" s="355">
        <v>33</v>
      </c>
      <c r="I26" s="358">
        <v>1312</v>
      </c>
      <c r="J26" s="324" t="s">
        <v>146</v>
      </c>
      <c r="K26" s="323">
        <f>SUM(L26:R26)</f>
        <v>1202</v>
      </c>
      <c r="L26" s="363">
        <v>769</v>
      </c>
      <c r="M26" s="359">
        <v>180</v>
      </c>
      <c r="N26" s="359">
        <v>19</v>
      </c>
      <c r="O26" s="357">
        <v>157</v>
      </c>
      <c r="P26" s="357">
        <v>31</v>
      </c>
      <c r="Q26" s="357">
        <v>46</v>
      </c>
      <c r="R26" s="360">
        <v>0</v>
      </c>
    </row>
    <row r="27" spans="1:18" ht="17.25" customHeight="1">
      <c r="A27" s="321"/>
      <c r="B27" s="322"/>
      <c r="C27" s="355"/>
      <c r="D27" s="323"/>
      <c r="E27" s="356"/>
      <c r="F27" s="359"/>
      <c r="G27" s="357"/>
      <c r="H27" s="355"/>
      <c r="I27" s="358"/>
      <c r="J27" s="324"/>
      <c r="K27" s="323"/>
      <c r="L27" s="363"/>
      <c r="M27" s="359"/>
      <c r="N27" s="359"/>
      <c r="O27" s="357"/>
      <c r="P27" s="357"/>
      <c r="Q27" s="357"/>
      <c r="R27" s="360"/>
    </row>
    <row r="28" spans="1:18" ht="17.25" customHeight="1">
      <c r="A28" s="321" t="s">
        <v>147</v>
      </c>
      <c r="B28" s="322">
        <f>+C28+D28+I28+K28</f>
        <v>2634</v>
      </c>
      <c r="C28" s="355">
        <v>350</v>
      </c>
      <c r="D28" s="323">
        <f t="shared" si="0"/>
        <v>716</v>
      </c>
      <c r="E28" s="356">
        <v>0</v>
      </c>
      <c r="F28" s="359">
        <v>0</v>
      </c>
      <c r="G28" s="357">
        <v>340</v>
      </c>
      <c r="H28" s="355">
        <v>376</v>
      </c>
      <c r="I28" s="358">
        <v>506</v>
      </c>
      <c r="J28" s="324" t="s">
        <v>147</v>
      </c>
      <c r="K28" s="323">
        <f>SUM(L28:Q28)</f>
        <v>1062</v>
      </c>
      <c r="L28" s="363">
        <v>778</v>
      </c>
      <c r="M28" s="357">
        <v>281</v>
      </c>
      <c r="N28" s="359">
        <v>0</v>
      </c>
      <c r="O28" s="359">
        <v>3</v>
      </c>
      <c r="P28" s="357">
        <v>0</v>
      </c>
      <c r="Q28" s="357">
        <v>0</v>
      </c>
      <c r="R28" s="360">
        <v>0</v>
      </c>
    </row>
    <row r="29" spans="1:18" ht="17.25" customHeight="1" thickBot="1">
      <c r="A29" s="327"/>
      <c r="B29" s="328"/>
      <c r="C29" s="329"/>
      <c r="D29" s="330"/>
      <c r="E29" s="331"/>
      <c r="F29" s="332"/>
      <c r="G29" s="333"/>
      <c r="H29" s="334"/>
      <c r="I29" s="335"/>
      <c r="J29" s="336"/>
      <c r="K29" s="308"/>
      <c r="L29" s="337"/>
      <c r="M29" s="333"/>
      <c r="N29" s="338"/>
      <c r="O29" s="332"/>
      <c r="P29" s="330"/>
      <c r="Q29" s="330"/>
      <c r="R29" s="339"/>
    </row>
    <row r="32" ht="17.25" customHeight="1">
      <c r="B32" s="341"/>
    </row>
  </sheetData>
  <sheetProtection/>
  <mergeCells count="26">
    <mergeCell ref="C8:C11"/>
    <mergeCell ref="E9:E11"/>
    <mergeCell ref="L9:L11"/>
    <mergeCell ref="M9:M11"/>
    <mergeCell ref="N9:N11"/>
    <mergeCell ref="O9:O11"/>
    <mergeCell ref="A7:A11"/>
    <mergeCell ref="H10:H11"/>
    <mergeCell ref="A2:I2"/>
    <mergeCell ref="A3:I3"/>
    <mergeCell ref="J7:J11"/>
    <mergeCell ref="K9:K11"/>
    <mergeCell ref="B7:B11"/>
    <mergeCell ref="K8:R8"/>
    <mergeCell ref="G10:G11"/>
    <mergeCell ref="F9:H9"/>
    <mergeCell ref="R9:R11"/>
    <mergeCell ref="K7:R7"/>
    <mergeCell ref="P9:P11"/>
    <mergeCell ref="Q9:Q11"/>
    <mergeCell ref="I7:I11"/>
    <mergeCell ref="H6:I6"/>
    <mergeCell ref="C7:H7"/>
    <mergeCell ref="D8:H8"/>
    <mergeCell ref="D9:D11"/>
    <mergeCell ref="F10:F11"/>
  </mergeCells>
  <printOptions/>
  <pageMargins left="2.17" right="0.75" top="1" bottom="0.75" header="0.5" footer="0.5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A3" sqref="A3:G3"/>
    </sheetView>
  </sheetViews>
  <sheetFormatPr defaultColWidth="9.140625" defaultRowHeight="15" customHeight="1"/>
  <cols>
    <col min="1" max="1" width="16.421875" style="15" customWidth="1"/>
    <col min="2" max="2" width="41.140625" style="15" customWidth="1"/>
    <col min="3" max="3" width="17.00390625" style="1" customWidth="1"/>
    <col min="4" max="7" width="15.8515625" style="1" customWidth="1"/>
    <col min="8" max="8" width="15.7109375" style="1" customWidth="1"/>
    <col min="9" max="9" width="19.140625" style="1" customWidth="1"/>
    <col min="10" max="10" width="14.7109375" style="1" customWidth="1"/>
    <col min="11" max="11" width="17.140625" style="1" customWidth="1"/>
    <col min="12" max="12" width="14.140625" style="1" customWidth="1"/>
    <col min="13" max="16384" width="9.140625" style="1" customWidth="1"/>
  </cols>
  <sheetData>
    <row r="2" spans="1:8" ht="15" customHeight="1">
      <c r="A2" s="1297" t="s">
        <v>416</v>
      </c>
      <c r="B2" s="1297"/>
      <c r="C2" s="1297"/>
      <c r="D2" s="1297"/>
      <c r="E2" s="1297"/>
      <c r="F2" s="1297"/>
      <c r="G2" s="1297"/>
      <c r="H2" s="15"/>
    </row>
    <row r="3" spans="1:8" ht="15" customHeight="1">
      <c r="A3" s="1300" t="s">
        <v>399</v>
      </c>
      <c r="B3" s="1300"/>
      <c r="C3" s="1300"/>
      <c r="D3" s="1300"/>
      <c r="E3" s="1300"/>
      <c r="F3" s="1300"/>
      <c r="G3" s="1300"/>
      <c r="H3" s="200"/>
    </row>
    <row r="4" spans="1:8" ht="15" customHeight="1">
      <c r="A4" s="2">
        <v>2</v>
      </c>
      <c r="B4" s="2"/>
      <c r="C4" s="2"/>
      <c r="D4" s="2"/>
      <c r="E4" s="2"/>
      <c r="F4" s="2"/>
      <c r="G4" s="2"/>
      <c r="H4" s="200"/>
    </row>
    <row r="5" spans="1:8" ht="15" customHeight="1">
      <c r="A5" s="2"/>
      <c r="B5" s="2"/>
      <c r="C5" s="2"/>
      <c r="D5" s="2"/>
      <c r="E5" s="2"/>
      <c r="F5" s="2"/>
      <c r="G5" s="2"/>
      <c r="H5" s="200"/>
    </row>
    <row r="6" spans="1:8" ht="15" customHeight="1" thickBot="1">
      <c r="A6" s="29"/>
      <c r="B6" s="29"/>
      <c r="C6" s="28"/>
      <c r="D6" s="28"/>
      <c r="E6" s="28"/>
      <c r="F6" s="28"/>
      <c r="G6" s="212" t="s">
        <v>54</v>
      </c>
      <c r="H6" s="4"/>
    </row>
    <row r="7" spans="1:8" ht="15" customHeight="1">
      <c r="A7" s="1303" t="s">
        <v>55</v>
      </c>
      <c r="B7" s="1304"/>
      <c r="C7" s="1301" t="s">
        <v>2</v>
      </c>
      <c r="D7" s="1301" t="s">
        <v>56</v>
      </c>
      <c r="E7" s="1298" t="s">
        <v>57</v>
      </c>
      <c r="F7" s="1298" t="s">
        <v>58</v>
      </c>
      <c r="G7" s="1307" t="s">
        <v>50</v>
      </c>
      <c r="H7" s="4"/>
    </row>
    <row r="8" spans="1:8" ht="15" customHeight="1" thickBot="1">
      <c r="A8" s="1305"/>
      <c r="B8" s="1306"/>
      <c r="C8" s="1302"/>
      <c r="D8" s="1302"/>
      <c r="E8" s="1299"/>
      <c r="F8" s="1299"/>
      <c r="G8" s="1308"/>
      <c r="H8" s="4"/>
    </row>
    <row r="9" spans="1:8" s="69" customFormat="1" ht="15" customHeight="1" thickTop="1">
      <c r="A9" s="1293" t="s">
        <v>2</v>
      </c>
      <c r="B9" s="1294"/>
      <c r="C9" s="1291">
        <f>SUM(D9:G10)</f>
        <v>165622.3</v>
      </c>
      <c r="D9" s="1291">
        <f>SUM(D11:D49)</f>
        <v>32380.600000000002</v>
      </c>
      <c r="E9" s="1291">
        <f>SUM(E11:E49)</f>
        <v>32595.799999999992</v>
      </c>
      <c r="F9" s="1291">
        <f>SUM(F11:F49)</f>
        <v>57064.09999999999</v>
      </c>
      <c r="G9" s="1292">
        <f>SUM(G11:G49)</f>
        <v>43581.8</v>
      </c>
      <c r="H9" s="99"/>
    </row>
    <row r="10" spans="1:8" s="69" customFormat="1" ht="15" customHeight="1">
      <c r="A10" s="1295"/>
      <c r="B10" s="1296"/>
      <c r="C10" s="1239"/>
      <c r="D10" s="1239"/>
      <c r="E10" s="1239"/>
      <c r="F10" s="1239"/>
      <c r="G10" s="1249"/>
      <c r="H10" s="107"/>
    </row>
    <row r="11" spans="1:8" s="69" customFormat="1" ht="15" customHeight="1">
      <c r="A11" s="1290" t="s">
        <v>326</v>
      </c>
      <c r="B11" s="213" t="s">
        <v>331</v>
      </c>
      <c r="C11" s="92">
        <f aca="true" t="shared" si="0" ref="C11:C45">SUM(D11:G11)</f>
        <v>0</v>
      </c>
      <c r="D11" s="222">
        <v>0</v>
      </c>
      <c r="E11" s="222">
        <v>0</v>
      </c>
      <c r="F11" s="222">
        <v>0</v>
      </c>
      <c r="G11" s="223">
        <v>0</v>
      </c>
      <c r="H11" s="99"/>
    </row>
    <row r="12" spans="1:8" s="69" customFormat="1" ht="15" customHeight="1">
      <c r="A12" s="1290"/>
      <c r="B12" s="64" t="s">
        <v>332</v>
      </c>
      <c r="C12" s="92">
        <f>SUM(D12:G12)</f>
        <v>0</v>
      </c>
      <c r="D12" s="222">
        <v>0</v>
      </c>
      <c r="E12" s="222">
        <v>0</v>
      </c>
      <c r="F12" s="222">
        <v>0</v>
      </c>
      <c r="G12" s="223">
        <v>0</v>
      </c>
      <c r="H12" s="99"/>
    </row>
    <row r="13" spans="1:8" s="69" customFormat="1" ht="15" customHeight="1">
      <c r="A13" s="1290"/>
      <c r="B13" s="64" t="s">
        <v>333</v>
      </c>
      <c r="C13" s="92">
        <f t="shared" si="0"/>
        <v>0</v>
      </c>
      <c r="D13" s="222">
        <v>0</v>
      </c>
      <c r="E13" s="222">
        <v>0</v>
      </c>
      <c r="F13" s="222">
        <v>0</v>
      </c>
      <c r="G13" s="223">
        <v>0</v>
      </c>
      <c r="H13" s="99"/>
    </row>
    <row r="14" spans="1:8" s="69" customFormat="1" ht="15" customHeight="1">
      <c r="A14" s="1290"/>
      <c r="B14" s="214" t="s">
        <v>334</v>
      </c>
      <c r="C14" s="92">
        <f t="shared" si="0"/>
        <v>0</v>
      </c>
      <c r="D14" s="222">
        <v>0</v>
      </c>
      <c r="E14" s="222">
        <v>0</v>
      </c>
      <c r="F14" s="222">
        <v>0</v>
      </c>
      <c r="G14" s="223">
        <v>0</v>
      </c>
      <c r="H14" s="99"/>
    </row>
    <row r="15" spans="1:8" s="69" customFormat="1" ht="15" customHeight="1">
      <c r="A15" s="1290" t="s">
        <v>327</v>
      </c>
      <c r="B15" s="213" t="s">
        <v>335</v>
      </c>
      <c r="C15" s="92">
        <f t="shared" si="0"/>
        <v>4944.7</v>
      </c>
      <c r="D15" s="222">
        <v>1585.7</v>
      </c>
      <c r="E15" s="222">
        <v>1357.1</v>
      </c>
      <c r="F15" s="222">
        <v>924.6</v>
      </c>
      <c r="G15" s="223">
        <v>1077.3</v>
      </c>
      <c r="H15" s="99"/>
    </row>
    <row r="16" spans="1:8" s="69" customFormat="1" ht="15" customHeight="1">
      <c r="A16" s="1290"/>
      <c r="B16" s="64" t="s">
        <v>336</v>
      </c>
      <c r="C16" s="92">
        <f t="shared" si="0"/>
        <v>0</v>
      </c>
      <c r="D16" s="222">
        <v>0</v>
      </c>
      <c r="E16" s="222">
        <v>0</v>
      </c>
      <c r="F16" s="222">
        <v>0</v>
      </c>
      <c r="G16" s="223">
        <v>0</v>
      </c>
      <c r="H16" s="99"/>
    </row>
    <row r="17" spans="1:8" s="69" customFormat="1" ht="15" customHeight="1">
      <c r="A17" s="1290"/>
      <c r="B17" s="214" t="s">
        <v>122</v>
      </c>
      <c r="C17" s="92">
        <f t="shared" si="0"/>
        <v>3471.4</v>
      </c>
      <c r="D17" s="222">
        <v>625.9000000000001</v>
      </c>
      <c r="E17" s="222">
        <v>0</v>
      </c>
      <c r="F17" s="222">
        <v>1607.5</v>
      </c>
      <c r="G17" s="223">
        <v>1238</v>
      </c>
      <c r="H17" s="99"/>
    </row>
    <row r="18" spans="1:7" s="69" customFormat="1" ht="15" customHeight="1">
      <c r="A18" s="215" t="s">
        <v>123</v>
      </c>
      <c r="B18" s="216"/>
      <c r="C18" s="92">
        <f t="shared" si="0"/>
        <v>26652.3</v>
      </c>
      <c r="D18" s="222">
        <v>6507.8</v>
      </c>
      <c r="E18" s="222">
        <v>5875.499999999999</v>
      </c>
      <c r="F18" s="222">
        <v>7372.900000000001</v>
      </c>
      <c r="G18" s="223">
        <v>6896.099999999999</v>
      </c>
    </row>
    <row r="19" spans="1:8" s="69" customFormat="1" ht="15" customHeight="1">
      <c r="A19" s="1290" t="s">
        <v>328</v>
      </c>
      <c r="B19" s="213" t="s">
        <v>337</v>
      </c>
      <c r="C19" s="92">
        <f>SUM(D19:G19)</f>
        <v>22372.3</v>
      </c>
      <c r="D19" s="222">
        <v>6006.499999999999</v>
      </c>
      <c r="E19" s="222">
        <v>6655.700000000002</v>
      </c>
      <c r="F19" s="222">
        <v>4539.599999999999</v>
      </c>
      <c r="G19" s="223">
        <v>5170.500000000001</v>
      </c>
      <c r="H19" s="217"/>
    </row>
    <row r="20" spans="1:8" s="69" customFormat="1" ht="15" customHeight="1">
      <c r="A20" s="1290"/>
      <c r="B20" s="64" t="s">
        <v>124</v>
      </c>
      <c r="C20" s="92">
        <f>SUM(D20:G20)</f>
        <v>6108.6</v>
      </c>
      <c r="D20" s="222">
        <v>1628.8000000000002</v>
      </c>
      <c r="E20" s="222">
        <v>1672.3</v>
      </c>
      <c r="F20" s="222">
        <v>1669.5</v>
      </c>
      <c r="G20" s="223">
        <v>1138</v>
      </c>
      <c r="H20" s="99"/>
    </row>
    <row r="21" spans="1:8" s="69" customFormat="1" ht="15" customHeight="1">
      <c r="A21" s="1290"/>
      <c r="B21" s="64" t="s">
        <v>338</v>
      </c>
      <c r="C21" s="92">
        <f t="shared" si="0"/>
        <v>0</v>
      </c>
      <c r="D21" s="222">
        <v>0</v>
      </c>
      <c r="E21" s="222">
        <v>0</v>
      </c>
      <c r="F21" s="222">
        <v>0</v>
      </c>
      <c r="G21" s="223">
        <v>0</v>
      </c>
      <c r="H21" s="99"/>
    </row>
    <row r="22" spans="1:8" s="69" customFormat="1" ht="15" customHeight="1">
      <c r="A22" s="1290"/>
      <c r="B22" s="64" t="s">
        <v>125</v>
      </c>
      <c r="C22" s="92">
        <f t="shared" si="0"/>
        <v>9698.5</v>
      </c>
      <c r="D22" s="222">
        <v>1602.8999999999999</v>
      </c>
      <c r="E22" s="222">
        <v>1988.6000000000001</v>
      </c>
      <c r="F22" s="222">
        <v>2591.3</v>
      </c>
      <c r="G22" s="223">
        <v>3515.7</v>
      </c>
      <c r="H22" s="99"/>
    </row>
    <row r="23" spans="1:8" s="69" customFormat="1" ht="15" customHeight="1">
      <c r="A23" s="1290"/>
      <c r="B23" s="214" t="s">
        <v>126</v>
      </c>
      <c r="C23" s="92">
        <f t="shared" si="0"/>
        <v>8552.4</v>
      </c>
      <c r="D23" s="222">
        <v>1775.5</v>
      </c>
      <c r="E23" s="222">
        <v>2074.6</v>
      </c>
      <c r="F23" s="222">
        <v>2634.6</v>
      </c>
      <c r="G23" s="223">
        <v>2067.6999999999994</v>
      </c>
      <c r="H23" s="99"/>
    </row>
    <row r="24" spans="1:8" s="69" customFormat="1" ht="15" customHeight="1">
      <c r="A24" s="1290" t="s">
        <v>339</v>
      </c>
      <c r="B24" s="213" t="s">
        <v>127</v>
      </c>
      <c r="C24" s="92">
        <f t="shared" si="0"/>
        <v>0</v>
      </c>
      <c r="D24" s="222">
        <v>0</v>
      </c>
      <c r="E24" s="222">
        <v>0</v>
      </c>
      <c r="F24" s="222">
        <v>0</v>
      </c>
      <c r="G24" s="223">
        <v>0</v>
      </c>
      <c r="H24" s="99"/>
    </row>
    <row r="25" spans="1:8" s="69" customFormat="1" ht="15" customHeight="1">
      <c r="A25" s="1290"/>
      <c r="B25" s="64" t="s">
        <v>128</v>
      </c>
      <c r="C25" s="92">
        <f>SUM(D25:G25)</f>
        <v>7499.000000000001</v>
      </c>
      <c r="D25" s="222">
        <v>1248.5</v>
      </c>
      <c r="E25" s="222">
        <v>1776.8000000000002</v>
      </c>
      <c r="F25" s="222">
        <v>2215.9</v>
      </c>
      <c r="G25" s="223">
        <v>2257.8</v>
      </c>
      <c r="H25" s="99"/>
    </row>
    <row r="26" spans="1:8" s="69" customFormat="1" ht="15" customHeight="1">
      <c r="A26" s="1290"/>
      <c r="B26" s="64" t="s">
        <v>340</v>
      </c>
      <c r="C26" s="92">
        <f t="shared" si="0"/>
        <v>1402.3999999999999</v>
      </c>
      <c r="D26" s="222">
        <v>170.2</v>
      </c>
      <c r="E26" s="222">
        <v>363.1</v>
      </c>
      <c r="F26" s="222">
        <v>471.20000000000005</v>
      </c>
      <c r="G26" s="223">
        <v>397.8999999999999</v>
      </c>
      <c r="H26" s="99"/>
    </row>
    <row r="27" spans="1:8" s="69" customFormat="1" ht="15" customHeight="1">
      <c r="A27" s="1290"/>
      <c r="B27" s="64" t="s">
        <v>141</v>
      </c>
      <c r="C27" s="92">
        <f t="shared" si="0"/>
        <v>0</v>
      </c>
      <c r="D27" s="222">
        <v>0</v>
      </c>
      <c r="E27" s="222">
        <v>0</v>
      </c>
      <c r="F27" s="222">
        <v>0</v>
      </c>
      <c r="G27" s="223">
        <v>0</v>
      </c>
      <c r="H27" s="99"/>
    </row>
    <row r="28" spans="1:8" s="69" customFormat="1" ht="15" customHeight="1">
      <c r="A28" s="1290"/>
      <c r="B28" s="214" t="s">
        <v>291</v>
      </c>
      <c r="C28" s="92">
        <f t="shared" si="0"/>
        <v>1082.1</v>
      </c>
      <c r="D28" s="222">
        <v>79.3</v>
      </c>
      <c r="E28" s="222">
        <v>273.29999999999995</v>
      </c>
      <c r="F28" s="222">
        <v>432.09999999999997</v>
      </c>
      <c r="G28" s="223">
        <v>297.4</v>
      </c>
      <c r="H28" s="99"/>
    </row>
    <row r="29" spans="1:8" s="69" customFormat="1" ht="15" customHeight="1">
      <c r="A29" s="1290" t="s">
        <v>329</v>
      </c>
      <c r="B29" s="213" t="s">
        <v>341</v>
      </c>
      <c r="C29" s="92">
        <f t="shared" si="0"/>
        <v>0</v>
      </c>
      <c r="D29" s="222">
        <v>0</v>
      </c>
      <c r="E29" s="222">
        <v>0</v>
      </c>
      <c r="F29" s="222">
        <v>0</v>
      </c>
      <c r="G29" s="223">
        <v>0</v>
      </c>
      <c r="H29" s="99"/>
    </row>
    <row r="30" spans="1:8" s="69" customFormat="1" ht="15" customHeight="1">
      <c r="A30" s="1290"/>
      <c r="B30" s="64" t="s">
        <v>342</v>
      </c>
      <c r="C30" s="92">
        <f t="shared" si="0"/>
        <v>0</v>
      </c>
      <c r="D30" s="222">
        <v>0</v>
      </c>
      <c r="E30" s="222">
        <v>0</v>
      </c>
      <c r="F30" s="222">
        <v>0</v>
      </c>
      <c r="G30" s="223">
        <v>0</v>
      </c>
      <c r="H30" s="99"/>
    </row>
    <row r="31" spans="1:8" s="69" customFormat="1" ht="15" customHeight="1">
      <c r="A31" s="1290"/>
      <c r="B31" s="64" t="s">
        <v>129</v>
      </c>
      <c r="C31" s="92">
        <f t="shared" si="0"/>
        <v>129.4</v>
      </c>
      <c r="D31" s="222">
        <v>129.4</v>
      </c>
      <c r="E31" s="222">
        <v>0</v>
      </c>
      <c r="F31" s="222">
        <v>0</v>
      </c>
      <c r="G31" s="223">
        <v>0</v>
      </c>
      <c r="H31" s="99"/>
    </row>
    <row r="32" spans="1:8" s="69" customFormat="1" ht="15" customHeight="1">
      <c r="A32" s="1290"/>
      <c r="B32" s="64" t="s">
        <v>343</v>
      </c>
      <c r="C32" s="92">
        <f t="shared" si="0"/>
        <v>0</v>
      </c>
      <c r="D32" s="222">
        <v>0</v>
      </c>
      <c r="E32" s="222">
        <v>0</v>
      </c>
      <c r="F32" s="222">
        <v>0</v>
      </c>
      <c r="G32" s="223">
        <v>0</v>
      </c>
      <c r="H32" s="99"/>
    </row>
    <row r="33" spans="1:8" s="69" customFormat="1" ht="15" customHeight="1">
      <c r="A33" s="1290"/>
      <c r="B33" s="64" t="s">
        <v>279</v>
      </c>
      <c r="C33" s="92">
        <f t="shared" si="0"/>
        <v>0</v>
      </c>
      <c r="D33" s="222">
        <v>0</v>
      </c>
      <c r="E33" s="222">
        <v>0</v>
      </c>
      <c r="F33" s="222">
        <v>0</v>
      </c>
      <c r="G33" s="223">
        <v>0</v>
      </c>
      <c r="H33" s="99"/>
    </row>
    <row r="34" spans="1:8" s="69" customFormat="1" ht="15" customHeight="1">
      <c r="A34" s="1290"/>
      <c r="B34" s="64" t="s">
        <v>130</v>
      </c>
      <c r="C34" s="92">
        <f t="shared" si="0"/>
        <v>0.8</v>
      </c>
      <c r="D34" s="222">
        <v>0.1</v>
      </c>
      <c r="E34" s="222">
        <v>0.1</v>
      </c>
      <c r="F34" s="222">
        <v>0.3</v>
      </c>
      <c r="G34" s="223">
        <v>0.3</v>
      </c>
      <c r="H34" s="99"/>
    </row>
    <row r="35" spans="1:8" s="69" customFormat="1" ht="15" customHeight="1">
      <c r="A35" s="1290"/>
      <c r="B35" s="64" t="s">
        <v>131</v>
      </c>
      <c r="C35" s="92">
        <f t="shared" si="0"/>
        <v>26155.800000000003</v>
      </c>
      <c r="D35" s="222">
        <v>3181.3</v>
      </c>
      <c r="E35" s="222">
        <v>3953.7000000000003</v>
      </c>
      <c r="F35" s="222">
        <v>11053.4</v>
      </c>
      <c r="G35" s="223">
        <v>7967.400000000001</v>
      </c>
      <c r="H35" s="99"/>
    </row>
    <row r="36" spans="1:8" s="69" customFormat="1" ht="15" customHeight="1">
      <c r="A36" s="1290"/>
      <c r="B36" s="64" t="s">
        <v>138</v>
      </c>
      <c r="C36" s="92">
        <f t="shared" si="0"/>
        <v>0</v>
      </c>
      <c r="D36" s="222">
        <v>0</v>
      </c>
      <c r="E36" s="222">
        <v>0</v>
      </c>
      <c r="F36" s="222">
        <v>0</v>
      </c>
      <c r="G36" s="223">
        <v>0</v>
      </c>
      <c r="H36" s="99"/>
    </row>
    <row r="37" spans="1:8" s="69" customFormat="1" ht="15" customHeight="1">
      <c r="A37" s="1290"/>
      <c r="B37" s="64" t="s">
        <v>344</v>
      </c>
      <c r="C37" s="92">
        <f t="shared" si="0"/>
        <v>43.5</v>
      </c>
      <c r="D37" s="222">
        <v>10.6</v>
      </c>
      <c r="E37" s="222">
        <v>10.8</v>
      </c>
      <c r="F37" s="222">
        <v>10.9</v>
      </c>
      <c r="G37" s="223">
        <v>11.2</v>
      </c>
      <c r="H37" s="99"/>
    </row>
    <row r="38" spans="1:8" s="69" customFormat="1" ht="15" customHeight="1">
      <c r="A38" s="1290"/>
      <c r="B38" s="214" t="s">
        <v>132</v>
      </c>
      <c r="C38" s="92">
        <f t="shared" si="0"/>
        <v>29302.6</v>
      </c>
      <c r="D38" s="222">
        <v>6285.400000000001</v>
      </c>
      <c r="E38" s="222">
        <v>3216.2</v>
      </c>
      <c r="F38" s="222">
        <v>12692</v>
      </c>
      <c r="G38" s="223">
        <v>7109</v>
      </c>
      <c r="H38" s="99"/>
    </row>
    <row r="39" spans="1:8" s="69" customFormat="1" ht="15" customHeight="1">
      <c r="A39" s="1290" t="s">
        <v>345</v>
      </c>
      <c r="B39" s="213" t="s">
        <v>346</v>
      </c>
      <c r="C39" s="92">
        <f t="shared" si="0"/>
        <v>447.20000000000005</v>
      </c>
      <c r="D39" s="222">
        <v>0</v>
      </c>
      <c r="E39" s="222">
        <v>0</v>
      </c>
      <c r="F39" s="222">
        <v>447.20000000000005</v>
      </c>
      <c r="G39" s="223">
        <v>0</v>
      </c>
      <c r="H39" s="99"/>
    </row>
    <row r="40" spans="1:8" s="69" customFormat="1" ht="15" customHeight="1">
      <c r="A40" s="1290"/>
      <c r="B40" s="64" t="s">
        <v>31</v>
      </c>
      <c r="C40" s="92">
        <f t="shared" si="0"/>
        <v>2182.7000000000003</v>
      </c>
      <c r="D40" s="222">
        <v>300.7</v>
      </c>
      <c r="E40" s="222">
        <v>310</v>
      </c>
      <c r="F40" s="222">
        <v>882.6</v>
      </c>
      <c r="G40" s="223">
        <v>689.4</v>
      </c>
      <c r="H40" s="99"/>
    </row>
    <row r="41" spans="1:8" s="69" customFormat="1" ht="15" customHeight="1">
      <c r="A41" s="1290"/>
      <c r="B41" s="64" t="s">
        <v>347</v>
      </c>
      <c r="C41" s="92">
        <f t="shared" si="0"/>
        <v>3093.4</v>
      </c>
      <c r="D41" s="222">
        <v>702.5</v>
      </c>
      <c r="E41" s="222">
        <v>1069.8000000000002</v>
      </c>
      <c r="F41" s="222">
        <v>480.6</v>
      </c>
      <c r="G41" s="223">
        <v>840.5000000000001</v>
      </c>
      <c r="H41" s="99"/>
    </row>
    <row r="42" spans="1:8" s="69" customFormat="1" ht="15" customHeight="1">
      <c r="A42" s="1290"/>
      <c r="B42" s="214" t="s">
        <v>278</v>
      </c>
      <c r="C42" s="92">
        <f t="shared" si="0"/>
        <v>11927.9</v>
      </c>
      <c r="D42" s="222">
        <v>539.5</v>
      </c>
      <c r="E42" s="222">
        <v>1812.5</v>
      </c>
      <c r="F42" s="222">
        <v>6884.9</v>
      </c>
      <c r="G42" s="223">
        <v>2690.9999999999995</v>
      </c>
      <c r="H42" s="99"/>
    </row>
    <row r="43" spans="1:8" s="69" customFormat="1" ht="15" customHeight="1">
      <c r="A43" s="1287" t="s">
        <v>348</v>
      </c>
      <c r="B43" s="64" t="s">
        <v>349</v>
      </c>
      <c r="C43" s="92">
        <f t="shared" si="0"/>
        <v>0</v>
      </c>
      <c r="D43" s="222">
        <v>0</v>
      </c>
      <c r="E43" s="222">
        <v>0</v>
      </c>
      <c r="F43" s="222">
        <v>0</v>
      </c>
      <c r="G43" s="223">
        <v>0</v>
      </c>
      <c r="H43" s="99"/>
    </row>
    <row r="44" spans="1:8" s="69" customFormat="1" ht="15" customHeight="1">
      <c r="A44" s="1287"/>
      <c r="B44" s="64" t="s">
        <v>350</v>
      </c>
      <c r="C44" s="92">
        <f t="shared" si="0"/>
        <v>0</v>
      </c>
      <c r="D44" s="222">
        <v>0</v>
      </c>
      <c r="E44" s="222">
        <v>0</v>
      </c>
      <c r="F44" s="222">
        <v>0</v>
      </c>
      <c r="G44" s="223">
        <v>0</v>
      </c>
      <c r="H44" s="99"/>
    </row>
    <row r="45" spans="1:8" s="69" customFormat="1" ht="15" customHeight="1">
      <c r="A45" s="1287"/>
      <c r="B45" s="64" t="s">
        <v>351</v>
      </c>
      <c r="C45" s="92">
        <f t="shared" si="0"/>
        <v>0</v>
      </c>
      <c r="D45" s="222">
        <v>0</v>
      </c>
      <c r="E45" s="222">
        <v>0</v>
      </c>
      <c r="F45" s="222">
        <v>0</v>
      </c>
      <c r="G45" s="223">
        <v>0</v>
      </c>
      <c r="H45" s="99"/>
    </row>
    <row r="46" spans="1:8" s="69" customFormat="1" ht="15" customHeight="1">
      <c r="A46" s="1288"/>
      <c r="B46" s="64" t="s">
        <v>352</v>
      </c>
      <c r="C46" s="92">
        <f>SUM(D46:G46)</f>
        <v>555.3000000000001</v>
      </c>
      <c r="D46" s="222">
        <v>0</v>
      </c>
      <c r="E46" s="222">
        <v>185.70000000000002</v>
      </c>
      <c r="F46" s="222">
        <v>153.00000000000003</v>
      </c>
      <c r="G46" s="223">
        <v>216.6</v>
      </c>
      <c r="H46" s="99"/>
    </row>
    <row r="47" spans="1:8" s="69" customFormat="1" ht="15" customHeight="1">
      <c r="A47" s="1287" t="s">
        <v>34</v>
      </c>
      <c r="B47" s="218" t="s">
        <v>273</v>
      </c>
      <c r="C47" s="219">
        <f>SUM(D47:G47)</f>
        <v>0</v>
      </c>
      <c r="D47" s="224">
        <v>0</v>
      </c>
      <c r="E47" s="224">
        <v>0</v>
      </c>
      <c r="F47" s="224">
        <v>0</v>
      </c>
      <c r="G47" s="225">
        <v>0</v>
      </c>
      <c r="H47" s="99"/>
    </row>
    <row r="48" spans="1:8" s="69" customFormat="1" ht="15" customHeight="1">
      <c r="A48" s="1287"/>
      <c r="B48" s="65" t="s">
        <v>353</v>
      </c>
      <c r="C48" s="220">
        <f>SUM(D48:G48)</f>
        <v>0</v>
      </c>
      <c r="D48" s="226">
        <v>0</v>
      </c>
      <c r="E48" s="226">
        <v>0</v>
      </c>
      <c r="F48" s="226">
        <v>0</v>
      </c>
      <c r="G48" s="227">
        <v>0</v>
      </c>
      <c r="H48" s="99"/>
    </row>
    <row r="49" spans="1:8" s="69" customFormat="1" ht="15" customHeight="1" thickBot="1">
      <c r="A49" s="1289"/>
      <c r="B49" s="66" t="s">
        <v>354</v>
      </c>
      <c r="C49" s="221">
        <f>SUM(D49:G49)</f>
        <v>0</v>
      </c>
      <c r="D49" s="228">
        <v>0</v>
      </c>
      <c r="E49" s="228">
        <v>0</v>
      </c>
      <c r="F49" s="228">
        <v>0</v>
      </c>
      <c r="G49" s="229">
        <v>0</v>
      </c>
      <c r="H49" s="99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54"/>
      <c r="B51" s="54"/>
      <c r="C51" s="27"/>
      <c r="D51" s="27"/>
      <c r="E51" s="26"/>
      <c r="F51" s="201"/>
      <c r="G51" s="202"/>
      <c r="H51" s="54"/>
    </row>
    <row r="52" spans="1:9" ht="15" customHeight="1">
      <c r="A52" s="54"/>
      <c r="B52" s="54"/>
      <c r="C52" s="54"/>
      <c r="D52" s="54"/>
      <c r="E52" s="203"/>
      <c r="F52" s="204"/>
      <c r="G52" s="54"/>
      <c r="H52" s="54"/>
      <c r="I52" s="60"/>
    </row>
    <row r="53" spans="1:8" ht="15" customHeight="1">
      <c r="A53" s="54"/>
      <c r="B53" s="54"/>
      <c r="C53" s="63"/>
      <c r="D53" s="63"/>
      <c r="E53" s="205"/>
      <c r="F53" s="206"/>
      <c r="G53" s="207"/>
      <c r="H53" s="54"/>
    </row>
    <row r="54" spans="1:8" ht="15" customHeight="1">
      <c r="A54" s="54"/>
      <c r="B54" s="54"/>
      <c r="C54" s="54"/>
      <c r="D54" s="54"/>
      <c r="E54" s="54"/>
      <c r="F54" s="54"/>
      <c r="G54" s="54"/>
      <c r="H54" s="54"/>
    </row>
    <row r="55" spans="1:8" ht="15" customHeight="1">
      <c r="A55" s="54"/>
      <c r="B55" s="54"/>
      <c r="C55" s="208"/>
      <c r="D55" s="54"/>
      <c r="E55" s="54"/>
      <c r="F55" s="54"/>
      <c r="G55" s="54"/>
      <c r="H55" s="54"/>
    </row>
    <row r="56" spans="1:8" ht="15" customHeight="1">
      <c r="A56" s="54"/>
      <c r="B56" s="54"/>
      <c r="C56" s="4"/>
      <c r="D56" s="4"/>
      <c r="E56" s="4"/>
      <c r="F56" s="4"/>
      <c r="G56" s="4"/>
      <c r="H56" s="4"/>
    </row>
    <row r="57" spans="1:8" ht="15" customHeight="1">
      <c r="A57" s="54"/>
      <c r="B57" s="54"/>
      <c r="C57" s="4"/>
      <c r="D57" s="4"/>
      <c r="E57" s="4"/>
      <c r="F57" s="4"/>
      <c r="G57" s="4"/>
      <c r="H57" s="4"/>
    </row>
    <row r="58" spans="1:8" ht="15" customHeight="1">
      <c r="A58" s="209"/>
      <c r="B58" s="209"/>
      <c r="C58" s="209"/>
      <c r="D58" s="209"/>
      <c r="E58" s="210"/>
      <c r="F58" s="210"/>
      <c r="G58" s="211"/>
      <c r="H58" s="63"/>
    </row>
    <row r="59" spans="1:8" ht="15" customHeight="1">
      <c r="A59" s="209"/>
      <c r="B59" s="209"/>
      <c r="C59" s="209"/>
      <c r="D59" s="209"/>
      <c r="E59" s="210"/>
      <c r="F59" s="210"/>
      <c r="G59" s="211"/>
      <c r="H59" s="63"/>
    </row>
    <row r="60" spans="1:8" ht="15" customHeight="1">
      <c r="A60" s="209"/>
      <c r="B60" s="209"/>
      <c r="C60" s="209"/>
      <c r="D60" s="209"/>
      <c r="E60" s="210"/>
      <c r="F60" s="210"/>
      <c r="G60" s="211"/>
      <c r="H60" s="63"/>
    </row>
  </sheetData>
  <sheetProtection/>
  <mergeCells count="22">
    <mergeCell ref="A2:G2"/>
    <mergeCell ref="E7:E8"/>
    <mergeCell ref="A3:G3"/>
    <mergeCell ref="D7:D8"/>
    <mergeCell ref="F7:F8"/>
    <mergeCell ref="C7:C8"/>
    <mergeCell ref="A7:B8"/>
    <mergeCell ref="G7:G8"/>
    <mergeCell ref="D9:D10"/>
    <mergeCell ref="E9:E10"/>
    <mergeCell ref="F9:F10"/>
    <mergeCell ref="G9:G10"/>
    <mergeCell ref="A9:B10"/>
    <mergeCell ref="C9:C10"/>
    <mergeCell ref="A43:A46"/>
    <mergeCell ref="A47:A49"/>
    <mergeCell ref="A29:A38"/>
    <mergeCell ref="A39:A42"/>
    <mergeCell ref="A11:A14"/>
    <mergeCell ref="A15:A17"/>
    <mergeCell ref="A19:A23"/>
    <mergeCell ref="A24:A28"/>
  </mergeCells>
  <printOptions horizontalCentered="1"/>
  <pageMargins left="0.196850393700787" right="0.196850393700787" top="2.192913386" bottom="0.078740157480315" header="0.31496062992126" footer="0.511811023622047"/>
  <pageSetup horizontalDpi="360" verticalDpi="360" orientation="portrait" paperSize="5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R30"/>
  <sheetViews>
    <sheetView zoomScale="85" zoomScaleNormal="85" zoomScalePageLayoutView="0" workbookViewId="0" topLeftCell="A2">
      <selection activeCell="A12" sqref="A12:A13"/>
    </sheetView>
  </sheetViews>
  <sheetFormatPr defaultColWidth="9.140625" defaultRowHeight="15.75" customHeight="1"/>
  <cols>
    <col min="1" max="1" width="27.7109375" style="69" customWidth="1"/>
    <col min="2" max="2" width="22.00390625" style="69" customWidth="1"/>
    <col min="3" max="121" width="13.421875" style="69" customWidth="1"/>
    <col min="122" max="16384" width="9.140625" style="69" customWidth="1"/>
  </cols>
  <sheetData>
    <row r="2" spans="2:103" ht="15.75" customHeight="1">
      <c r="B2" s="1380" t="s">
        <v>417</v>
      </c>
      <c r="C2" s="1380"/>
      <c r="D2" s="1380"/>
      <c r="E2" s="1380"/>
      <c r="F2" s="1380"/>
      <c r="G2" s="1380"/>
      <c r="H2" s="1380"/>
      <c r="I2" s="1380"/>
      <c r="J2" s="1380"/>
      <c r="K2" s="1380"/>
      <c r="CP2" s="231"/>
      <c r="CY2" s="77"/>
    </row>
    <row r="3" spans="2:107" ht="15.75" customHeight="1">
      <c r="B3" s="1381" t="s">
        <v>398</v>
      </c>
      <c r="C3" s="1381"/>
      <c r="D3" s="1381"/>
      <c r="E3" s="1381"/>
      <c r="F3" s="1381"/>
      <c r="G3" s="1381"/>
      <c r="H3" s="1381"/>
      <c r="I3" s="1381"/>
      <c r="J3" s="1381"/>
      <c r="K3" s="1381"/>
      <c r="V3" s="231"/>
      <c r="X3" s="232"/>
      <c r="AQ3" s="232"/>
      <c r="AR3" s="232"/>
      <c r="CH3" s="233"/>
      <c r="CI3" s="232"/>
      <c r="CK3" s="231"/>
      <c r="CP3" s="231"/>
      <c r="DC3" s="233"/>
    </row>
    <row r="4" spans="1:121" ht="15.75" customHeight="1">
      <c r="A4" s="230"/>
      <c r="B4" s="230"/>
      <c r="C4" s="230"/>
      <c r="D4" s="230"/>
      <c r="E4" s="230"/>
      <c r="F4" s="234"/>
      <c r="G4" s="230"/>
      <c r="H4" s="230"/>
      <c r="I4" s="230"/>
      <c r="J4" s="230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</row>
    <row r="5" spans="1:94" ht="15.75" customHeight="1">
      <c r="A5" s="78"/>
      <c r="B5" s="238"/>
      <c r="C5" s="239"/>
      <c r="D5" s="239"/>
      <c r="E5" s="239"/>
      <c r="F5" s="239"/>
      <c r="G5" s="239"/>
      <c r="H5" s="239"/>
      <c r="I5" s="239"/>
      <c r="J5" s="239"/>
      <c r="K5" s="134"/>
      <c r="L5" s="134"/>
      <c r="M5" s="134"/>
      <c r="N5" s="134"/>
      <c r="O5" s="240"/>
      <c r="P5" s="240"/>
      <c r="Q5" s="240"/>
      <c r="R5" s="1382"/>
      <c r="S5" s="1382"/>
      <c r="T5" s="1382"/>
      <c r="U5" s="1382"/>
      <c r="BI5" s="241"/>
      <c r="BJ5" s="241"/>
      <c r="BK5" s="241"/>
      <c r="BT5" s="241"/>
      <c r="BU5" s="241"/>
      <c r="BV5" s="241"/>
      <c r="CE5" s="241"/>
      <c r="CF5" s="241"/>
      <c r="CG5" s="241"/>
      <c r="CP5" s="241"/>
    </row>
    <row r="6" spans="1:122" s="104" customFormat="1" ht="15.75" customHeight="1" thickBot="1">
      <c r="A6" s="104" t="s">
        <v>1</v>
      </c>
      <c r="J6" s="1309" t="s">
        <v>140</v>
      </c>
      <c r="K6" s="1309"/>
      <c r="L6" s="954" t="s">
        <v>46</v>
      </c>
      <c r="T6" s="1309" t="s">
        <v>140</v>
      </c>
      <c r="U6" s="1309"/>
      <c r="V6" s="954" t="s">
        <v>46</v>
      </c>
      <c r="AD6" s="1309" t="s">
        <v>140</v>
      </c>
      <c r="AE6" s="1309"/>
      <c r="AF6" s="954" t="s">
        <v>46</v>
      </c>
      <c r="AN6" s="1309" t="s">
        <v>140</v>
      </c>
      <c r="AO6" s="1309"/>
      <c r="AP6" s="954" t="s">
        <v>46</v>
      </c>
      <c r="AX6" s="1309" t="s">
        <v>140</v>
      </c>
      <c r="AY6" s="1309"/>
      <c r="AZ6" s="954" t="s">
        <v>46</v>
      </c>
      <c r="BH6" s="1309" t="s">
        <v>140</v>
      </c>
      <c r="BI6" s="1309"/>
      <c r="BJ6" s="954" t="s">
        <v>46</v>
      </c>
      <c r="BR6" s="1309" t="s">
        <v>140</v>
      </c>
      <c r="BS6" s="1309"/>
      <c r="BT6" s="954" t="s">
        <v>46</v>
      </c>
      <c r="CB6" s="1309" t="s">
        <v>140</v>
      </c>
      <c r="CC6" s="1309"/>
      <c r="CD6" s="954" t="s">
        <v>46</v>
      </c>
      <c r="CL6" s="1309" t="s">
        <v>140</v>
      </c>
      <c r="CM6" s="1309"/>
      <c r="CN6" s="954" t="s">
        <v>46</v>
      </c>
      <c r="CV6" s="1309" t="s">
        <v>140</v>
      </c>
      <c r="CW6" s="1309"/>
      <c r="CX6" s="954" t="s">
        <v>46</v>
      </c>
      <c r="DF6" s="1309" t="s">
        <v>140</v>
      </c>
      <c r="DG6" s="1309"/>
      <c r="DH6" s="954" t="s">
        <v>46</v>
      </c>
      <c r="DP6" s="1309" t="s">
        <v>140</v>
      </c>
      <c r="DQ6" s="1309"/>
      <c r="DR6" s="954"/>
    </row>
    <row r="7" spans="1:121" ht="15.75" customHeight="1">
      <c r="A7" s="1199" t="s">
        <v>19</v>
      </c>
      <c r="B7" s="1144" t="s">
        <v>0</v>
      </c>
      <c r="C7" s="1244" t="s">
        <v>45</v>
      </c>
      <c r="D7" s="1245"/>
      <c r="E7" s="1245"/>
      <c r="F7" s="1245"/>
      <c r="G7" s="1245"/>
      <c r="H7" s="1245"/>
      <c r="I7" s="1245"/>
      <c r="J7" s="1245"/>
      <c r="K7" s="1246"/>
      <c r="L7" s="1372" t="s">
        <v>45</v>
      </c>
      <c r="M7" s="1245"/>
      <c r="N7" s="1245"/>
      <c r="O7" s="1245"/>
      <c r="P7" s="1245"/>
      <c r="Q7" s="1245"/>
      <c r="R7" s="1245"/>
      <c r="S7" s="1245"/>
      <c r="T7" s="1245"/>
      <c r="U7" s="1246"/>
      <c r="V7" s="1379" t="s">
        <v>45</v>
      </c>
      <c r="W7" s="1266"/>
      <c r="X7" s="1266"/>
      <c r="Y7" s="1266"/>
      <c r="Z7" s="1266"/>
      <c r="AA7" s="1266"/>
      <c r="AB7" s="1266"/>
      <c r="AC7" s="1266"/>
      <c r="AD7" s="1266"/>
      <c r="AE7" s="1267"/>
      <c r="AF7" s="1372" t="s">
        <v>45</v>
      </c>
      <c r="AG7" s="1245"/>
      <c r="AH7" s="1245"/>
      <c r="AI7" s="1245"/>
      <c r="AJ7" s="1245"/>
      <c r="AK7" s="1245"/>
      <c r="AL7" s="1245"/>
      <c r="AM7" s="1245"/>
      <c r="AN7" s="1245"/>
      <c r="AO7" s="1246"/>
      <c r="AP7" s="1372" t="s">
        <v>45</v>
      </c>
      <c r="AQ7" s="1245"/>
      <c r="AR7" s="1245"/>
      <c r="AS7" s="1245"/>
      <c r="AT7" s="1245"/>
      <c r="AU7" s="1245"/>
      <c r="AV7" s="1245"/>
      <c r="AW7" s="1245"/>
      <c r="AX7" s="1245"/>
      <c r="AY7" s="1246"/>
      <c r="AZ7" s="1372" t="s">
        <v>45</v>
      </c>
      <c r="BA7" s="1245"/>
      <c r="BB7" s="1245"/>
      <c r="BC7" s="1245"/>
      <c r="BD7" s="1245"/>
      <c r="BE7" s="1245"/>
      <c r="BF7" s="1245"/>
      <c r="BG7" s="1245"/>
      <c r="BH7" s="1245"/>
      <c r="BI7" s="1246"/>
      <c r="BJ7" s="1372" t="s">
        <v>45</v>
      </c>
      <c r="BK7" s="1245"/>
      <c r="BL7" s="1245"/>
      <c r="BM7" s="1245"/>
      <c r="BN7" s="1245"/>
      <c r="BO7" s="1245"/>
      <c r="BP7" s="1245"/>
      <c r="BQ7" s="1245"/>
      <c r="BR7" s="1245"/>
      <c r="BS7" s="1246"/>
      <c r="BT7" s="1372" t="s">
        <v>45</v>
      </c>
      <c r="BU7" s="1245"/>
      <c r="BV7" s="1245"/>
      <c r="BW7" s="1245"/>
      <c r="BX7" s="1245"/>
      <c r="BY7" s="1245"/>
      <c r="BZ7" s="1245"/>
      <c r="CA7" s="1245"/>
      <c r="CB7" s="1245"/>
      <c r="CC7" s="1246"/>
      <c r="CD7" s="1372" t="s">
        <v>45</v>
      </c>
      <c r="CE7" s="1245"/>
      <c r="CF7" s="1245"/>
      <c r="CG7" s="1245"/>
      <c r="CH7" s="1245"/>
      <c r="CI7" s="1245"/>
      <c r="CJ7" s="1245"/>
      <c r="CK7" s="1245"/>
      <c r="CL7" s="1245"/>
      <c r="CM7" s="1246"/>
      <c r="CN7" s="1372" t="s">
        <v>45</v>
      </c>
      <c r="CO7" s="1245"/>
      <c r="CP7" s="1246"/>
      <c r="CQ7" s="1376" t="s">
        <v>245</v>
      </c>
      <c r="CR7" s="1377"/>
      <c r="CS7" s="1377"/>
      <c r="CT7" s="1377"/>
      <c r="CU7" s="1377"/>
      <c r="CV7" s="1377"/>
      <c r="CW7" s="1378"/>
      <c r="CX7" s="1376" t="s">
        <v>245</v>
      </c>
      <c r="CY7" s="1377"/>
      <c r="CZ7" s="1377"/>
      <c r="DA7" s="1378"/>
      <c r="DB7" s="1376" t="s">
        <v>103</v>
      </c>
      <c r="DC7" s="1377"/>
      <c r="DD7" s="1377"/>
      <c r="DE7" s="1377"/>
      <c r="DF7" s="1377"/>
      <c r="DG7" s="1378"/>
      <c r="DH7" s="1376" t="s">
        <v>103</v>
      </c>
      <c r="DI7" s="1377"/>
      <c r="DJ7" s="1377"/>
      <c r="DK7" s="1377"/>
      <c r="DL7" s="1378"/>
      <c r="DM7" s="1376" t="s">
        <v>103</v>
      </c>
      <c r="DN7" s="1377"/>
      <c r="DO7" s="1377"/>
      <c r="DP7" s="1377"/>
      <c r="DQ7" s="1378"/>
    </row>
    <row r="8" spans="1:121" ht="15.75" customHeight="1">
      <c r="A8" s="1200"/>
      <c r="B8" s="1137"/>
      <c r="C8" s="1283" t="s">
        <v>148</v>
      </c>
      <c r="D8" s="1348" t="s">
        <v>165</v>
      </c>
      <c r="E8" s="1348" t="s">
        <v>149</v>
      </c>
      <c r="F8" s="1348" t="s">
        <v>240</v>
      </c>
      <c r="G8" s="1348" t="s">
        <v>166</v>
      </c>
      <c r="H8" s="1283" t="s">
        <v>81</v>
      </c>
      <c r="I8" s="1283" t="s">
        <v>248</v>
      </c>
      <c r="J8" s="1283" t="s">
        <v>82</v>
      </c>
      <c r="K8" s="1341" t="s">
        <v>167</v>
      </c>
      <c r="L8" s="1236" t="s">
        <v>93</v>
      </c>
      <c r="M8" s="1283" t="s">
        <v>91</v>
      </c>
      <c r="N8" s="1283" t="s">
        <v>80</v>
      </c>
      <c r="O8" s="1283" t="s">
        <v>249</v>
      </c>
      <c r="P8" s="1283" t="s">
        <v>168</v>
      </c>
      <c r="Q8" s="1348" t="s">
        <v>113</v>
      </c>
      <c r="R8" s="1348" t="s">
        <v>285</v>
      </c>
      <c r="S8" s="1348" t="s">
        <v>136</v>
      </c>
      <c r="T8" s="1348" t="s">
        <v>169</v>
      </c>
      <c r="U8" s="1338" t="s">
        <v>164</v>
      </c>
      <c r="V8" s="1351" t="s">
        <v>73</v>
      </c>
      <c r="W8" s="1283" t="s">
        <v>156</v>
      </c>
      <c r="X8" s="1283" t="s">
        <v>74</v>
      </c>
      <c r="Y8" s="1283" t="s">
        <v>150</v>
      </c>
      <c r="Z8" s="1283" t="s">
        <v>250</v>
      </c>
      <c r="AA8" s="1283" t="s">
        <v>155</v>
      </c>
      <c r="AB8" s="1283" t="s">
        <v>85</v>
      </c>
      <c r="AC8" s="1283" t="s">
        <v>224</v>
      </c>
      <c r="AD8" s="1283" t="s">
        <v>225</v>
      </c>
      <c r="AE8" s="1234" t="s">
        <v>170</v>
      </c>
      <c r="AF8" s="1236" t="s">
        <v>171</v>
      </c>
      <c r="AG8" s="1283" t="s">
        <v>251</v>
      </c>
      <c r="AH8" s="1283" t="s">
        <v>173</v>
      </c>
      <c r="AI8" s="1283" t="s">
        <v>142</v>
      </c>
      <c r="AJ8" s="1283" t="s">
        <v>160</v>
      </c>
      <c r="AK8" s="1283" t="s">
        <v>161</v>
      </c>
      <c r="AL8" s="1283" t="s">
        <v>151</v>
      </c>
      <c r="AM8" s="1283" t="s">
        <v>174</v>
      </c>
      <c r="AN8" s="1283" t="s">
        <v>175</v>
      </c>
      <c r="AO8" s="1234" t="s">
        <v>87</v>
      </c>
      <c r="AP8" s="1236" t="s">
        <v>176</v>
      </c>
      <c r="AQ8" s="1294" t="s">
        <v>275</v>
      </c>
      <c r="AR8" s="1283" t="s">
        <v>177</v>
      </c>
      <c r="AS8" s="1283" t="s">
        <v>84</v>
      </c>
      <c r="AT8" s="1283" t="s">
        <v>178</v>
      </c>
      <c r="AU8" s="1348" t="s">
        <v>152</v>
      </c>
      <c r="AV8" s="1283" t="s">
        <v>89</v>
      </c>
      <c r="AW8" s="1283" t="s">
        <v>86</v>
      </c>
      <c r="AX8" s="1283" t="s">
        <v>114</v>
      </c>
      <c r="AY8" s="1234" t="s">
        <v>228</v>
      </c>
      <c r="AZ8" s="1236" t="s">
        <v>227</v>
      </c>
      <c r="BA8" s="1283" t="s">
        <v>179</v>
      </c>
      <c r="BB8" s="1360" t="s">
        <v>229</v>
      </c>
      <c r="BC8" s="1325" t="s">
        <v>180</v>
      </c>
      <c r="BD8" s="1325" t="s">
        <v>153</v>
      </c>
      <c r="BE8" s="1283" t="s">
        <v>154</v>
      </c>
      <c r="BF8" s="1283" t="s">
        <v>181</v>
      </c>
      <c r="BG8" s="1325" t="s">
        <v>75</v>
      </c>
      <c r="BH8" s="1325" t="s">
        <v>182</v>
      </c>
      <c r="BI8" s="1234" t="s">
        <v>242</v>
      </c>
      <c r="BJ8" s="1236" t="s">
        <v>184</v>
      </c>
      <c r="BK8" s="1283" t="s">
        <v>230</v>
      </c>
      <c r="BL8" s="1283" t="s">
        <v>76</v>
      </c>
      <c r="BM8" s="1360" t="s">
        <v>185</v>
      </c>
      <c r="BN8" s="1325" t="s">
        <v>186</v>
      </c>
      <c r="BO8" s="1325" t="s">
        <v>187</v>
      </c>
      <c r="BP8" s="1283" t="s">
        <v>188</v>
      </c>
      <c r="BQ8" s="1283" t="s">
        <v>189</v>
      </c>
      <c r="BR8" s="1325" t="s">
        <v>190</v>
      </c>
      <c r="BS8" s="1234" t="s">
        <v>191</v>
      </c>
      <c r="BT8" s="1236" t="s">
        <v>243</v>
      </c>
      <c r="BU8" s="1348" t="s">
        <v>193</v>
      </c>
      <c r="BV8" s="1283" t="s">
        <v>194</v>
      </c>
      <c r="BW8" s="1283" t="s">
        <v>195</v>
      </c>
      <c r="BX8" s="1360" t="s">
        <v>196</v>
      </c>
      <c r="BY8" s="1325" t="s">
        <v>197</v>
      </c>
      <c r="BZ8" s="1325" t="s">
        <v>198</v>
      </c>
      <c r="CA8" s="1283" t="s">
        <v>232</v>
      </c>
      <c r="CB8" s="1283" t="s">
        <v>199</v>
      </c>
      <c r="CC8" s="1234" t="s">
        <v>200</v>
      </c>
      <c r="CD8" s="1293" t="s">
        <v>78</v>
      </c>
      <c r="CE8" s="1348" t="s">
        <v>201</v>
      </c>
      <c r="CF8" s="1348" t="s">
        <v>202</v>
      </c>
      <c r="CG8" s="1283" t="s">
        <v>157</v>
      </c>
      <c r="CH8" s="1283" t="s">
        <v>203</v>
      </c>
      <c r="CI8" s="1318" t="s">
        <v>246</v>
      </c>
      <c r="CJ8" s="1366" t="s">
        <v>205</v>
      </c>
      <c r="CK8" s="1366" t="s">
        <v>234</v>
      </c>
      <c r="CL8" s="1348" t="s">
        <v>244</v>
      </c>
      <c r="CM8" s="1338" t="s">
        <v>163</v>
      </c>
      <c r="CN8" s="1363" t="s">
        <v>207</v>
      </c>
      <c r="CO8" s="1366" t="s">
        <v>208</v>
      </c>
      <c r="CP8" s="1234" t="s">
        <v>233</v>
      </c>
      <c r="CQ8" s="1293" t="s">
        <v>101</v>
      </c>
      <c r="CR8" s="1325" t="s">
        <v>237</v>
      </c>
      <c r="CS8" s="1325" t="s">
        <v>210</v>
      </c>
      <c r="CT8" s="1325" t="s">
        <v>211</v>
      </c>
      <c r="CU8" s="1325" t="s">
        <v>72</v>
      </c>
      <c r="CV8" s="1325" t="s">
        <v>276</v>
      </c>
      <c r="CW8" s="1234" t="s">
        <v>102</v>
      </c>
      <c r="CX8" s="1236" t="s">
        <v>71</v>
      </c>
      <c r="CY8" s="1283" t="s">
        <v>70</v>
      </c>
      <c r="CZ8" s="1283" t="s">
        <v>213</v>
      </c>
      <c r="DA8" s="1234" t="s">
        <v>214</v>
      </c>
      <c r="DB8" s="1236" t="s">
        <v>215</v>
      </c>
      <c r="DC8" s="1283" t="s">
        <v>216</v>
      </c>
      <c r="DD8" s="1283" t="s">
        <v>217</v>
      </c>
      <c r="DE8" s="1283" t="s">
        <v>218</v>
      </c>
      <c r="DF8" s="1283" t="s">
        <v>219</v>
      </c>
      <c r="DG8" s="1234" t="s">
        <v>220</v>
      </c>
      <c r="DH8" s="1236" t="s">
        <v>239</v>
      </c>
      <c r="DI8" s="1283" t="s">
        <v>69</v>
      </c>
      <c r="DJ8" s="1283" t="s">
        <v>222</v>
      </c>
      <c r="DK8" s="1283" t="s">
        <v>270</v>
      </c>
      <c r="DL8" s="1338" t="s">
        <v>364</v>
      </c>
      <c r="DM8" s="1236" t="s">
        <v>378</v>
      </c>
      <c r="DN8" s="1283" t="s">
        <v>379</v>
      </c>
      <c r="DO8" s="1283" t="s">
        <v>382</v>
      </c>
      <c r="DP8" s="1348" t="s">
        <v>381</v>
      </c>
      <c r="DQ8" s="1373" t="s">
        <v>364</v>
      </c>
    </row>
    <row r="9" spans="1:121" ht="15.75" customHeight="1">
      <c r="A9" s="1200"/>
      <c r="B9" s="1137"/>
      <c r="C9" s="1217"/>
      <c r="D9" s="1349"/>
      <c r="E9" s="1349"/>
      <c r="F9" s="1349"/>
      <c r="G9" s="1349"/>
      <c r="H9" s="1217"/>
      <c r="I9" s="1217"/>
      <c r="J9" s="1217"/>
      <c r="K9" s="1342"/>
      <c r="L9" s="1200"/>
      <c r="M9" s="1217"/>
      <c r="N9" s="1217"/>
      <c r="O9" s="1217"/>
      <c r="P9" s="1217"/>
      <c r="Q9" s="1349"/>
      <c r="R9" s="1349"/>
      <c r="S9" s="1349"/>
      <c r="T9" s="1349"/>
      <c r="U9" s="1339"/>
      <c r="V9" s="1352"/>
      <c r="W9" s="1217"/>
      <c r="X9" s="1217"/>
      <c r="Y9" s="1217"/>
      <c r="Z9" s="1217"/>
      <c r="AA9" s="1217"/>
      <c r="AB9" s="1217"/>
      <c r="AC9" s="1217"/>
      <c r="AD9" s="1217"/>
      <c r="AE9" s="1281"/>
      <c r="AF9" s="1200"/>
      <c r="AG9" s="1217"/>
      <c r="AH9" s="1217"/>
      <c r="AI9" s="1217"/>
      <c r="AJ9" s="1217"/>
      <c r="AK9" s="1217"/>
      <c r="AL9" s="1217"/>
      <c r="AM9" s="1217"/>
      <c r="AN9" s="1217"/>
      <c r="AO9" s="1281"/>
      <c r="AP9" s="1200"/>
      <c r="AQ9" s="1296"/>
      <c r="AR9" s="1217"/>
      <c r="AS9" s="1217"/>
      <c r="AT9" s="1217"/>
      <c r="AU9" s="1349"/>
      <c r="AV9" s="1217"/>
      <c r="AW9" s="1217"/>
      <c r="AX9" s="1217"/>
      <c r="AY9" s="1281"/>
      <c r="AZ9" s="1200"/>
      <c r="BA9" s="1217"/>
      <c r="BB9" s="1361"/>
      <c r="BC9" s="1202"/>
      <c r="BD9" s="1202"/>
      <c r="BE9" s="1217"/>
      <c r="BF9" s="1217"/>
      <c r="BG9" s="1202"/>
      <c r="BH9" s="1202"/>
      <c r="BI9" s="1281"/>
      <c r="BJ9" s="1200"/>
      <c r="BK9" s="1217"/>
      <c r="BL9" s="1217"/>
      <c r="BM9" s="1361"/>
      <c r="BN9" s="1202"/>
      <c r="BO9" s="1202"/>
      <c r="BP9" s="1217"/>
      <c r="BQ9" s="1217"/>
      <c r="BR9" s="1202"/>
      <c r="BS9" s="1281"/>
      <c r="BT9" s="1200"/>
      <c r="BU9" s="1349"/>
      <c r="BV9" s="1217"/>
      <c r="BW9" s="1217"/>
      <c r="BX9" s="1361"/>
      <c r="BY9" s="1202"/>
      <c r="BZ9" s="1202"/>
      <c r="CA9" s="1217"/>
      <c r="CB9" s="1217"/>
      <c r="CC9" s="1281"/>
      <c r="CD9" s="1295"/>
      <c r="CE9" s="1349"/>
      <c r="CF9" s="1349"/>
      <c r="CG9" s="1217"/>
      <c r="CH9" s="1217"/>
      <c r="CI9" s="1319"/>
      <c r="CJ9" s="1367"/>
      <c r="CK9" s="1367"/>
      <c r="CL9" s="1349"/>
      <c r="CM9" s="1339"/>
      <c r="CN9" s="1364"/>
      <c r="CO9" s="1367"/>
      <c r="CP9" s="1281"/>
      <c r="CQ9" s="1295"/>
      <c r="CR9" s="1202"/>
      <c r="CS9" s="1202"/>
      <c r="CT9" s="1202"/>
      <c r="CU9" s="1202"/>
      <c r="CV9" s="1202"/>
      <c r="CW9" s="1281"/>
      <c r="CX9" s="1200"/>
      <c r="CY9" s="1217"/>
      <c r="CZ9" s="1217"/>
      <c r="DA9" s="1281"/>
      <c r="DB9" s="1200"/>
      <c r="DC9" s="1217"/>
      <c r="DD9" s="1217"/>
      <c r="DE9" s="1217"/>
      <c r="DF9" s="1217"/>
      <c r="DG9" s="1281"/>
      <c r="DH9" s="1200"/>
      <c r="DI9" s="1217"/>
      <c r="DJ9" s="1217"/>
      <c r="DK9" s="1217"/>
      <c r="DL9" s="1339"/>
      <c r="DM9" s="1200"/>
      <c r="DN9" s="1217"/>
      <c r="DO9" s="1217"/>
      <c r="DP9" s="1349"/>
      <c r="DQ9" s="1374"/>
    </row>
    <row r="10" spans="1:121" ht="15.75" customHeight="1">
      <c r="A10" s="1200"/>
      <c r="B10" s="1137"/>
      <c r="C10" s="1217"/>
      <c r="D10" s="1349"/>
      <c r="E10" s="1349"/>
      <c r="F10" s="1349"/>
      <c r="G10" s="1349"/>
      <c r="H10" s="1217"/>
      <c r="I10" s="1217"/>
      <c r="J10" s="1217"/>
      <c r="K10" s="1342"/>
      <c r="L10" s="1200"/>
      <c r="M10" s="1217"/>
      <c r="N10" s="1217"/>
      <c r="O10" s="1217"/>
      <c r="P10" s="1217"/>
      <c r="Q10" s="1349"/>
      <c r="R10" s="1349"/>
      <c r="S10" s="1349"/>
      <c r="T10" s="1349"/>
      <c r="U10" s="1339"/>
      <c r="V10" s="1352"/>
      <c r="W10" s="1217"/>
      <c r="X10" s="1217"/>
      <c r="Y10" s="1217"/>
      <c r="Z10" s="1217"/>
      <c r="AA10" s="1217"/>
      <c r="AB10" s="1217"/>
      <c r="AC10" s="1217"/>
      <c r="AD10" s="1217"/>
      <c r="AE10" s="1281"/>
      <c r="AF10" s="1200"/>
      <c r="AG10" s="1217"/>
      <c r="AH10" s="1217"/>
      <c r="AI10" s="1217"/>
      <c r="AJ10" s="1217"/>
      <c r="AK10" s="1217"/>
      <c r="AL10" s="1217"/>
      <c r="AM10" s="1217"/>
      <c r="AN10" s="1217"/>
      <c r="AO10" s="1281"/>
      <c r="AP10" s="1200"/>
      <c r="AQ10" s="1296"/>
      <c r="AR10" s="1217"/>
      <c r="AS10" s="1217"/>
      <c r="AT10" s="1217"/>
      <c r="AU10" s="1349"/>
      <c r="AV10" s="1217"/>
      <c r="AW10" s="1217"/>
      <c r="AX10" s="1217"/>
      <c r="AY10" s="1281"/>
      <c r="AZ10" s="1200"/>
      <c r="BA10" s="1217"/>
      <c r="BB10" s="1361"/>
      <c r="BC10" s="1202"/>
      <c r="BD10" s="1202"/>
      <c r="BE10" s="1217"/>
      <c r="BF10" s="1217"/>
      <c r="BG10" s="1202"/>
      <c r="BH10" s="1202"/>
      <c r="BI10" s="1281"/>
      <c r="BJ10" s="1200"/>
      <c r="BK10" s="1217"/>
      <c r="BL10" s="1217"/>
      <c r="BM10" s="1361"/>
      <c r="BN10" s="1202"/>
      <c r="BO10" s="1202"/>
      <c r="BP10" s="1217"/>
      <c r="BQ10" s="1217"/>
      <c r="BR10" s="1202"/>
      <c r="BS10" s="1281"/>
      <c r="BT10" s="1200"/>
      <c r="BU10" s="1349"/>
      <c r="BV10" s="1217"/>
      <c r="BW10" s="1217"/>
      <c r="BX10" s="1361"/>
      <c r="BY10" s="1202"/>
      <c r="BZ10" s="1202"/>
      <c r="CA10" s="1217"/>
      <c r="CB10" s="1217"/>
      <c r="CC10" s="1281"/>
      <c r="CD10" s="1295"/>
      <c r="CE10" s="1349"/>
      <c r="CF10" s="1349"/>
      <c r="CG10" s="1217"/>
      <c r="CH10" s="1217"/>
      <c r="CI10" s="1319"/>
      <c r="CJ10" s="1367"/>
      <c r="CK10" s="1367"/>
      <c r="CL10" s="1349"/>
      <c r="CM10" s="1339"/>
      <c r="CN10" s="1364"/>
      <c r="CO10" s="1367"/>
      <c r="CP10" s="1281"/>
      <c r="CQ10" s="1295"/>
      <c r="CR10" s="1202"/>
      <c r="CS10" s="1202"/>
      <c r="CT10" s="1202"/>
      <c r="CU10" s="1202"/>
      <c r="CV10" s="1202"/>
      <c r="CW10" s="1281"/>
      <c r="CX10" s="1200"/>
      <c r="CY10" s="1217"/>
      <c r="CZ10" s="1217"/>
      <c r="DA10" s="1281"/>
      <c r="DB10" s="1200"/>
      <c r="DC10" s="1217"/>
      <c r="DD10" s="1217"/>
      <c r="DE10" s="1217"/>
      <c r="DF10" s="1217"/>
      <c r="DG10" s="1281"/>
      <c r="DH10" s="1200"/>
      <c r="DI10" s="1217"/>
      <c r="DJ10" s="1217"/>
      <c r="DK10" s="1217"/>
      <c r="DL10" s="1339"/>
      <c r="DM10" s="1200"/>
      <c r="DN10" s="1217"/>
      <c r="DO10" s="1217"/>
      <c r="DP10" s="1349"/>
      <c r="DQ10" s="1374"/>
    </row>
    <row r="11" spans="1:121" ht="15.75" customHeight="1">
      <c r="A11" s="1241"/>
      <c r="B11" s="1194"/>
      <c r="C11" s="1247"/>
      <c r="D11" s="1350"/>
      <c r="E11" s="1350"/>
      <c r="F11" s="1350"/>
      <c r="G11" s="1350"/>
      <c r="H11" s="1247"/>
      <c r="I11" s="1247"/>
      <c r="J11" s="1247"/>
      <c r="K11" s="1343"/>
      <c r="L11" s="1241"/>
      <c r="M11" s="1247"/>
      <c r="N11" s="1247"/>
      <c r="O11" s="1247"/>
      <c r="P11" s="1247"/>
      <c r="Q11" s="1350"/>
      <c r="R11" s="1350"/>
      <c r="S11" s="1350"/>
      <c r="T11" s="1350"/>
      <c r="U11" s="1340"/>
      <c r="V11" s="1353"/>
      <c r="W11" s="1247"/>
      <c r="X11" s="1247"/>
      <c r="Y11" s="1247"/>
      <c r="Z11" s="1247"/>
      <c r="AA11" s="1247"/>
      <c r="AB11" s="1247"/>
      <c r="AC11" s="1247"/>
      <c r="AD11" s="1247"/>
      <c r="AE11" s="1235"/>
      <c r="AF11" s="1241"/>
      <c r="AG11" s="1247"/>
      <c r="AH11" s="1247"/>
      <c r="AI11" s="1247"/>
      <c r="AJ11" s="1247"/>
      <c r="AK11" s="1247"/>
      <c r="AL11" s="1247"/>
      <c r="AM11" s="1247"/>
      <c r="AN11" s="1247"/>
      <c r="AO11" s="1235"/>
      <c r="AP11" s="1241"/>
      <c r="AQ11" s="1330"/>
      <c r="AR11" s="1247"/>
      <c r="AS11" s="1247"/>
      <c r="AT11" s="1247"/>
      <c r="AU11" s="1350"/>
      <c r="AV11" s="1247"/>
      <c r="AW11" s="1247"/>
      <c r="AX11" s="1247"/>
      <c r="AY11" s="1235"/>
      <c r="AZ11" s="1241"/>
      <c r="BA11" s="1247"/>
      <c r="BB11" s="1362"/>
      <c r="BC11" s="1326"/>
      <c r="BD11" s="1326"/>
      <c r="BE11" s="1247"/>
      <c r="BF11" s="1247"/>
      <c r="BG11" s="1326"/>
      <c r="BH11" s="1326"/>
      <c r="BI11" s="1235"/>
      <c r="BJ11" s="1241"/>
      <c r="BK11" s="1247"/>
      <c r="BL11" s="1247"/>
      <c r="BM11" s="1362"/>
      <c r="BN11" s="1326"/>
      <c r="BO11" s="1326"/>
      <c r="BP11" s="1247"/>
      <c r="BQ11" s="1247"/>
      <c r="BR11" s="1326"/>
      <c r="BS11" s="1235"/>
      <c r="BT11" s="1241"/>
      <c r="BU11" s="1350"/>
      <c r="BV11" s="1247"/>
      <c r="BW11" s="1247"/>
      <c r="BX11" s="1362"/>
      <c r="BY11" s="1326"/>
      <c r="BZ11" s="1326"/>
      <c r="CA11" s="1247"/>
      <c r="CB11" s="1247"/>
      <c r="CC11" s="1235"/>
      <c r="CD11" s="1369"/>
      <c r="CE11" s="1350"/>
      <c r="CF11" s="1350"/>
      <c r="CG11" s="1247"/>
      <c r="CH11" s="1247"/>
      <c r="CI11" s="1320"/>
      <c r="CJ11" s="1368"/>
      <c r="CK11" s="1368"/>
      <c r="CL11" s="1350"/>
      <c r="CM11" s="1340"/>
      <c r="CN11" s="1365"/>
      <c r="CO11" s="1368"/>
      <c r="CP11" s="1235"/>
      <c r="CQ11" s="1369"/>
      <c r="CR11" s="1326"/>
      <c r="CS11" s="1326"/>
      <c r="CT11" s="1326"/>
      <c r="CU11" s="1326"/>
      <c r="CV11" s="1326"/>
      <c r="CW11" s="1235"/>
      <c r="CX11" s="1241"/>
      <c r="CY11" s="1247"/>
      <c r="CZ11" s="1247"/>
      <c r="DA11" s="1235"/>
      <c r="DB11" s="1241"/>
      <c r="DC11" s="1247"/>
      <c r="DD11" s="1247"/>
      <c r="DE11" s="1247"/>
      <c r="DF11" s="1247"/>
      <c r="DG11" s="1235"/>
      <c r="DH11" s="1241"/>
      <c r="DI11" s="1247"/>
      <c r="DJ11" s="1247"/>
      <c r="DK11" s="1247"/>
      <c r="DL11" s="1340"/>
      <c r="DM11" s="1241"/>
      <c r="DN11" s="1247"/>
      <c r="DO11" s="1247"/>
      <c r="DP11" s="1350"/>
      <c r="DQ11" s="1375"/>
    </row>
    <row r="12" spans="1:121" s="77" customFormat="1" ht="15.75" customHeight="1">
      <c r="A12" s="1200" t="s">
        <v>1</v>
      </c>
      <c r="B12" s="1323">
        <f>SUM(B15:B29)</f>
        <v>2954691375.5</v>
      </c>
      <c r="C12" s="1323">
        <f>SUM(C15:C29)</f>
        <v>119655800</v>
      </c>
      <c r="D12" s="1331">
        <f>SUM(D15:D29)</f>
        <v>6400</v>
      </c>
      <c r="E12" s="1331">
        <f>SUM(E15:E30)</f>
        <v>6625650</v>
      </c>
      <c r="F12" s="1331">
        <f>SUM(F15:F29)</f>
        <v>13237752.5</v>
      </c>
      <c r="G12" s="1331">
        <f>SUM(G15:G29)</f>
        <v>0</v>
      </c>
      <c r="H12" s="1323">
        <f>SUM(H15:H29)</f>
        <v>70682919</v>
      </c>
      <c r="I12" s="1323">
        <f>SUM(I15:I30)</f>
        <v>43328406.1</v>
      </c>
      <c r="J12" s="1323">
        <f>SUM(J15:J30)</f>
        <v>153719000</v>
      </c>
      <c r="K12" s="1344">
        <f>SUM(K15:K29)</f>
        <v>0</v>
      </c>
      <c r="L12" s="1310">
        <f>SUM(L15:L29)</f>
        <v>29743750</v>
      </c>
      <c r="M12" s="1323">
        <f>SUM(M15:M30)</f>
        <v>39011492.4</v>
      </c>
      <c r="N12" s="1323">
        <f aca="true" t="shared" si="0" ref="N12:U12">SUM(N15:N29)</f>
        <v>18057270</v>
      </c>
      <c r="O12" s="1323">
        <f t="shared" si="0"/>
        <v>38641850</v>
      </c>
      <c r="P12" s="1323">
        <f t="shared" si="0"/>
        <v>4616000</v>
      </c>
      <c r="Q12" s="1323">
        <f t="shared" si="0"/>
        <v>38608800</v>
      </c>
      <c r="R12" s="1331">
        <f t="shared" si="0"/>
        <v>7934360</v>
      </c>
      <c r="S12" s="1331">
        <f t="shared" si="0"/>
        <v>23556650</v>
      </c>
      <c r="T12" s="1331">
        <f t="shared" si="0"/>
        <v>0</v>
      </c>
      <c r="U12" s="1336">
        <f t="shared" si="0"/>
        <v>216300</v>
      </c>
      <c r="V12" s="1346">
        <f aca="true" t="shared" si="1" ref="V12:AD12">SUM(V15:V29)</f>
        <v>32064500</v>
      </c>
      <c r="W12" s="1312">
        <f t="shared" si="1"/>
        <v>0</v>
      </c>
      <c r="X12" s="1312">
        <f t="shared" si="1"/>
        <v>7381000</v>
      </c>
      <c r="Y12" s="1312">
        <f t="shared" si="1"/>
        <v>9600</v>
      </c>
      <c r="Z12" s="1312">
        <f t="shared" si="1"/>
        <v>0</v>
      </c>
      <c r="AA12" s="1312">
        <f t="shared" si="1"/>
        <v>1472953.1</v>
      </c>
      <c r="AB12" s="1323">
        <f t="shared" si="1"/>
        <v>33015400</v>
      </c>
      <c r="AC12" s="1312">
        <f t="shared" si="1"/>
        <v>0</v>
      </c>
      <c r="AD12" s="1312">
        <f t="shared" si="1"/>
        <v>3801000</v>
      </c>
      <c r="AE12" s="1316">
        <f>SUM(AE14:AE30)</f>
        <v>11108000</v>
      </c>
      <c r="AF12" s="1310">
        <f>SUM(AF15:AF29)</f>
        <v>49500</v>
      </c>
      <c r="AG12" s="1323">
        <f>SUM(AG15:AG30)</f>
        <v>455900</v>
      </c>
      <c r="AH12" s="1323">
        <f>SUM(AH15:AH29)</f>
        <v>10776822.4</v>
      </c>
      <c r="AI12" s="1323">
        <f>SUM(AI15:AI29)</f>
        <v>0</v>
      </c>
      <c r="AJ12" s="1323">
        <f>SUM(AJ15:AJ29)</f>
        <v>0</v>
      </c>
      <c r="AK12" s="1323">
        <f>SUM(AK15:AK30)</f>
        <v>0</v>
      </c>
      <c r="AL12" s="1323">
        <f>SUM(AL15:AL29)</f>
        <v>352250</v>
      </c>
      <c r="AM12" s="1323">
        <f>SUM(AM15:AM30)</f>
        <v>973600</v>
      </c>
      <c r="AN12" s="1323">
        <f>SUM(AN15:AN30)</f>
        <v>11915700</v>
      </c>
      <c r="AO12" s="1316">
        <f>SUM(AO15:AO30)</f>
        <v>4243450</v>
      </c>
      <c r="AP12" s="1310">
        <f>SUM(AP15:AP30)</f>
        <v>15870790</v>
      </c>
      <c r="AQ12" s="1354">
        <f aca="true" t="shared" si="2" ref="AQ12:AW12">SUM(AQ15:AQ29)</f>
        <v>131823800</v>
      </c>
      <c r="AR12" s="1323">
        <f t="shared" si="2"/>
        <v>1377000</v>
      </c>
      <c r="AS12" s="1323">
        <f t="shared" si="2"/>
        <v>29263900</v>
      </c>
      <c r="AT12" s="1323">
        <f t="shared" si="2"/>
        <v>233200</v>
      </c>
      <c r="AU12" s="1331">
        <f t="shared" si="2"/>
        <v>2372000</v>
      </c>
      <c r="AV12" s="1323">
        <f t="shared" si="2"/>
        <v>5999910</v>
      </c>
      <c r="AW12" s="1323">
        <f t="shared" si="2"/>
        <v>28166500</v>
      </c>
      <c r="AX12" s="1323">
        <f>SUM(AX15:AX30)</f>
        <v>6997200</v>
      </c>
      <c r="AY12" s="1316">
        <f>SUM(AY15:AY29)</f>
        <v>18544200</v>
      </c>
      <c r="AZ12" s="1310">
        <f>SUM(AZ15:AZ29)</f>
        <v>2194000</v>
      </c>
      <c r="BA12" s="1329">
        <f>SUM(BA15:BA30)</f>
        <v>351300</v>
      </c>
      <c r="BB12" s="1327">
        <f>SUM(BB15:BB30)</f>
        <v>50794280</v>
      </c>
      <c r="BC12" s="1312">
        <f aca="true" t="shared" si="3" ref="BC12:BJ12">SUM(BC15:BC29)</f>
        <v>233950</v>
      </c>
      <c r="BD12" s="1312">
        <f t="shared" si="3"/>
        <v>68513100</v>
      </c>
      <c r="BE12" s="1312">
        <f t="shared" si="3"/>
        <v>466310950</v>
      </c>
      <c r="BF12" s="1312">
        <f t="shared" si="3"/>
        <v>0</v>
      </c>
      <c r="BG12" s="1312">
        <f t="shared" si="3"/>
        <v>74831500</v>
      </c>
      <c r="BH12" s="1312">
        <f t="shared" si="3"/>
        <v>897600</v>
      </c>
      <c r="BI12" s="1316">
        <f t="shared" si="3"/>
        <v>0</v>
      </c>
      <c r="BJ12" s="1356">
        <f t="shared" si="3"/>
        <v>0</v>
      </c>
      <c r="BK12" s="1312">
        <f>SUM(BK15:BK30)</f>
        <v>370126000</v>
      </c>
      <c r="BL12" s="1323">
        <f>SUM(BL15:BL30)</f>
        <v>153595600</v>
      </c>
      <c r="BM12" s="1327">
        <f>SUM(BM15:BM29)</f>
        <v>0</v>
      </c>
      <c r="BN12" s="1312">
        <f>SUM(BN15:BN29)</f>
        <v>0</v>
      </c>
      <c r="BO12" s="1312">
        <f>SUM(BO15:BO29)</f>
        <v>0</v>
      </c>
      <c r="BP12" s="1312">
        <f>SUM(BP15:BP30)</f>
        <v>0</v>
      </c>
      <c r="BQ12" s="1358">
        <f>SUM(BQ15:BQ30)</f>
        <v>54294650</v>
      </c>
      <c r="BR12" s="1312">
        <f>SUM(BR15:BR29)</f>
        <v>12421450</v>
      </c>
      <c r="BS12" s="1316">
        <f>SUM(BS15:BS29)</f>
        <v>7086250</v>
      </c>
      <c r="BT12" s="1356">
        <f>SUM(BT15:BT30)</f>
        <v>3758700</v>
      </c>
      <c r="BU12" s="1321">
        <f>SUM(BU15:BU29)</f>
        <v>9341600</v>
      </c>
      <c r="BV12" s="1312">
        <f>SUM(BV15:BV30)</f>
        <v>34377800</v>
      </c>
      <c r="BW12" s="1323">
        <f>SUM(BW15:BW29)</f>
        <v>982000</v>
      </c>
      <c r="BX12" s="1327">
        <f>SUM(BX15:BX29)</f>
        <v>11506200</v>
      </c>
      <c r="BY12" s="1312">
        <f>SUM(BY15:BY29)</f>
        <v>12220000</v>
      </c>
      <c r="BZ12" s="1312">
        <f>SUM(BZ15:BZ29)</f>
        <v>0</v>
      </c>
      <c r="CA12" s="1312">
        <f>SUM(CA15:CA30)</f>
        <v>27149850.000000004</v>
      </c>
      <c r="CB12" s="1312">
        <f>SUM(CB15:CB29)</f>
        <v>33000</v>
      </c>
      <c r="CC12" s="1316">
        <f>SUM(CC15:CC30)</f>
        <v>2988800</v>
      </c>
      <c r="CD12" s="1356">
        <f>SUM(CD15:CD29)</f>
        <v>26000250</v>
      </c>
      <c r="CE12" s="1321">
        <f>SUM(CE15:CE30)</f>
        <v>11427700</v>
      </c>
      <c r="CF12" s="1321">
        <f>SUM(CF15:CF30)</f>
        <v>9174200</v>
      </c>
      <c r="CG12" s="1312">
        <f>SUM(CG15:CG29)</f>
        <v>0</v>
      </c>
      <c r="CH12" s="1323">
        <f>SUM(CH15:CH29)</f>
        <v>0</v>
      </c>
      <c r="CI12" s="1314">
        <f>SUM(CI14:CI30)</f>
        <v>0</v>
      </c>
      <c r="CJ12" s="1321">
        <f>SUM(CJ15:CJ30)</f>
        <v>0</v>
      </c>
      <c r="CK12" s="1321">
        <f aca="true" t="shared" si="4" ref="CK12:CP12">SUM(CK15:CK29)</f>
        <v>571200</v>
      </c>
      <c r="CL12" s="1321">
        <f t="shared" si="4"/>
        <v>0</v>
      </c>
      <c r="CM12" s="1336">
        <f t="shared" si="4"/>
        <v>21409200</v>
      </c>
      <c r="CN12" s="1346">
        <f t="shared" si="4"/>
        <v>0</v>
      </c>
      <c r="CO12" s="1321">
        <f t="shared" si="4"/>
        <v>0</v>
      </c>
      <c r="CP12" s="1370">
        <f t="shared" si="4"/>
        <v>218535050</v>
      </c>
      <c r="CQ12" s="1356">
        <f>SUM(CQ15:CQ29)</f>
        <v>52804000</v>
      </c>
      <c r="CR12" s="1312">
        <f>SUM(CR15:CR30)</f>
        <v>58138620</v>
      </c>
      <c r="CS12" s="1312">
        <f>SUM(CS15:CS30)</f>
        <v>21849300</v>
      </c>
      <c r="CT12" s="1312">
        <f>SUM(CT15:CT30)</f>
        <v>666500</v>
      </c>
      <c r="CU12" s="1312">
        <f>SUM(CU15:CU30)</f>
        <v>37201600</v>
      </c>
      <c r="CV12" s="1312">
        <f>SUM(CV15:CV30)</f>
        <v>10149300</v>
      </c>
      <c r="CW12" s="1316">
        <f>SUM(CW15:CW29)</f>
        <v>60732200</v>
      </c>
      <c r="CX12" s="1356">
        <f>SUM(CX15:CX30)</f>
        <v>23197000</v>
      </c>
      <c r="CY12" s="1312">
        <f>SUM(CY15:CY30)</f>
        <v>25768600</v>
      </c>
      <c r="CZ12" s="1312">
        <f>SUM(CZ15:CZ29)</f>
        <v>0</v>
      </c>
      <c r="DA12" s="1316">
        <f>SUM(DA15:DA29)</f>
        <v>0</v>
      </c>
      <c r="DB12" s="1310">
        <f aca="true" t="shared" si="5" ref="DB12:DH12">SUM(DB15:DB29)</f>
        <v>816800</v>
      </c>
      <c r="DC12" s="1323">
        <f t="shared" si="5"/>
        <v>292500</v>
      </c>
      <c r="DD12" s="1323">
        <f t="shared" si="5"/>
        <v>27712900</v>
      </c>
      <c r="DE12" s="1323">
        <f t="shared" si="5"/>
        <v>0</v>
      </c>
      <c r="DF12" s="1323">
        <f t="shared" si="5"/>
        <v>0</v>
      </c>
      <c r="DG12" s="1316">
        <f t="shared" si="5"/>
        <v>0</v>
      </c>
      <c r="DH12" s="1310">
        <f t="shared" si="5"/>
        <v>0</v>
      </c>
      <c r="DI12" s="1323">
        <f>SUM(DI15:DI30)</f>
        <v>12050450</v>
      </c>
      <c r="DJ12" s="1323">
        <f>SUM(DJ15:DJ29)</f>
        <v>0</v>
      </c>
      <c r="DK12" s="1323">
        <f>SUM(DK15:DK29)</f>
        <v>56700</v>
      </c>
      <c r="DL12" s="1336">
        <f>SUM(DL15:DL30)</f>
        <v>4878850</v>
      </c>
      <c r="DM12" s="1310">
        <f>SUM(DM15:DM29)</f>
        <v>0</v>
      </c>
      <c r="DN12" s="1323">
        <f>SUM(DN15:DN29)</f>
        <v>0</v>
      </c>
      <c r="DO12" s="1323">
        <f>SUM(DO15:DO29)</f>
        <v>880300</v>
      </c>
      <c r="DP12" s="1323">
        <f>SUM(DP15:DP29)</f>
        <v>459000</v>
      </c>
      <c r="DQ12" s="1336">
        <f>SUM(DQ15:DQ30)</f>
        <v>0</v>
      </c>
    </row>
    <row r="13" spans="1:121" s="77" customFormat="1" ht="15.75" customHeight="1">
      <c r="A13" s="1333"/>
      <c r="B13" s="1335"/>
      <c r="C13" s="1335"/>
      <c r="D13" s="1334"/>
      <c r="E13" s="1334"/>
      <c r="F13" s="1334"/>
      <c r="G13" s="1332"/>
      <c r="H13" s="1324"/>
      <c r="I13" s="1324"/>
      <c r="J13" s="1324"/>
      <c r="K13" s="1345"/>
      <c r="L13" s="1311"/>
      <c r="M13" s="1324"/>
      <c r="N13" s="1324"/>
      <c r="O13" s="1324"/>
      <c r="P13" s="1324"/>
      <c r="Q13" s="1324"/>
      <c r="R13" s="1332"/>
      <c r="S13" s="1332"/>
      <c r="T13" s="1332"/>
      <c r="U13" s="1337"/>
      <c r="V13" s="1347"/>
      <c r="W13" s="1313"/>
      <c r="X13" s="1313"/>
      <c r="Y13" s="1313"/>
      <c r="Z13" s="1313"/>
      <c r="AA13" s="1313"/>
      <c r="AB13" s="1324"/>
      <c r="AC13" s="1313"/>
      <c r="AD13" s="1313"/>
      <c r="AE13" s="1317"/>
      <c r="AF13" s="1311"/>
      <c r="AG13" s="1324"/>
      <c r="AH13" s="1324"/>
      <c r="AI13" s="1324"/>
      <c r="AJ13" s="1324"/>
      <c r="AK13" s="1324"/>
      <c r="AL13" s="1324"/>
      <c r="AM13" s="1324"/>
      <c r="AN13" s="1324"/>
      <c r="AO13" s="1317"/>
      <c r="AP13" s="1311"/>
      <c r="AQ13" s="1355"/>
      <c r="AR13" s="1324"/>
      <c r="AS13" s="1324"/>
      <c r="AT13" s="1324"/>
      <c r="AU13" s="1332"/>
      <c r="AV13" s="1324"/>
      <c r="AW13" s="1324"/>
      <c r="AX13" s="1324"/>
      <c r="AY13" s="1317"/>
      <c r="AZ13" s="1311"/>
      <c r="BA13" s="1324"/>
      <c r="BB13" s="1328"/>
      <c r="BC13" s="1313"/>
      <c r="BD13" s="1313"/>
      <c r="BE13" s="1313"/>
      <c r="BF13" s="1313"/>
      <c r="BG13" s="1313"/>
      <c r="BH13" s="1313"/>
      <c r="BI13" s="1317"/>
      <c r="BJ13" s="1357"/>
      <c r="BK13" s="1313"/>
      <c r="BL13" s="1324"/>
      <c r="BM13" s="1328"/>
      <c r="BN13" s="1313"/>
      <c r="BO13" s="1313"/>
      <c r="BP13" s="1313"/>
      <c r="BQ13" s="1359"/>
      <c r="BR13" s="1313"/>
      <c r="BS13" s="1317"/>
      <c r="BT13" s="1357"/>
      <c r="BU13" s="1322"/>
      <c r="BV13" s="1313"/>
      <c r="BW13" s="1324"/>
      <c r="BX13" s="1328"/>
      <c r="BY13" s="1313"/>
      <c r="BZ13" s="1313"/>
      <c r="CA13" s="1313"/>
      <c r="CB13" s="1313"/>
      <c r="CC13" s="1317"/>
      <c r="CD13" s="1357"/>
      <c r="CE13" s="1322"/>
      <c r="CF13" s="1322"/>
      <c r="CG13" s="1313"/>
      <c r="CH13" s="1324"/>
      <c r="CI13" s="1315"/>
      <c r="CJ13" s="1322"/>
      <c r="CK13" s="1322"/>
      <c r="CL13" s="1322"/>
      <c r="CM13" s="1337"/>
      <c r="CN13" s="1347"/>
      <c r="CO13" s="1322"/>
      <c r="CP13" s="1371"/>
      <c r="CQ13" s="1357"/>
      <c r="CR13" s="1313"/>
      <c r="CS13" s="1313"/>
      <c r="CT13" s="1313"/>
      <c r="CU13" s="1313"/>
      <c r="CV13" s="1313"/>
      <c r="CW13" s="1317"/>
      <c r="CX13" s="1357"/>
      <c r="CY13" s="1313"/>
      <c r="CZ13" s="1313"/>
      <c r="DA13" s="1317"/>
      <c r="DB13" s="1311"/>
      <c r="DC13" s="1324"/>
      <c r="DD13" s="1324"/>
      <c r="DE13" s="1324"/>
      <c r="DF13" s="1324"/>
      <c r="DG13" s="1317"/>
      <c r="DH13" s="1311"/>
      <c r="DI13" s="1324"/>
      <c r="DJ13" s="1324"/>
      <c r="DK13" s="1324"/>
      <c r="DL13" s="1337"/>
      <c r="DM13" s="1311"/>
      <c r="DN13" s="1324"/>
      <c r="DO13" s="1324"/>
      <c r="DP13" s="1324"/>
      <c r="DQ13" s="1337"/>
    </row>
    <row r="14" spans="1:121" ht="15.75" customHeight="1">
      <c r="A14" s="242"/>
      <c r="B14" s="786"/>
      <c r="C14" s="243"/>
      <c r="D14" s="787"/>
      <c r="E14" s="780"/>
      <c r="F14" s="780"/>
      <c r="G14" s="787"/>
      <c r="H14" s="251"/>
      <c r="I14" s="780"/>
      <c r="J14" s="243"/>
      <c r="K14" s="788"/>
      <c r="L14" s="789"/>
      <c r="M14" s="790"/>
      <c r="N14" s="790"/>
      <c r="O14" s="790"/>
      <c r="P14" s="790"/>
      <c r="Q14" s="790"/>
      <c r="R14" s="791"/>
      <c r="S14" s="792"/>
      <c r="T14" s="792"/>
      <c r="U14" s="793"/>
      <c r="V14" s="794"/>
      <c r="W14" s="790"/>
      <c r="X14" s="795"/>
      <c r="Y14" s="795"/>
      <c r="Z14" s="795"/>
      <c r="AA14" s="795"/>
      <c r="AB14" s="792"/>
      <c r="AC14" s="796"/>
      <c r="AD14" s="796"/>
      <c r="AE14" s="797"/>
      <c r="AF14" s="789"/>
      <c r="AG14" s="790"/>
      <c r="AH14" s="790"/>
      <c r="AI14" s="790"/>
      <c r="AJ14" s="790"/>
      <c r="AK14" s="790"/>
      <c r="AL14" s="792"/>
      <c r="AM14" s="792"/>
      <c r="AN14" s="792"/>
      <c r="AO14" s="798"/>
      <c r="AP14" s="799"/>
      <c r="AQ14" s="780"/>
      <c r="AR14" s="243"/>
      <c r="AS14" s="251"/>
      <c r="AT14" s="251"/>
      <c r="AU14" s="252"/>
      <c r="AV14" s="251"/>
      <c r="AW14" s="251"/>
      <c r="AX14" s="251"/>
      <c r="AY14" s="253"/>
      <c r="AZ14" s="782"/>
      <c r="BA14" s="251"/>
      <c r="BB14" s="800"/>
      <c r="BC14" s="801"/>
      <c r="BD14" s="801"/>
      <c r="BE14" s="802"/>
      <c r="BF14" s="802"/>
      <c r="BG14" s="801"/>
      <c r="BH14" s="251"/>
      <c r="BI14" s="803"/>
      <c r="BJ14" s="804"/>
      <c r="BK14" s="805"/>
      <c r="BL14" s="805"/>
      <c r="BM14" s="800"/>
      <c r="BN14" s="801"/>
      <c r="BO14" s="801"/>
      <c r="BP14" s="802"/>
      <c r="BQ14" s="806"/>
      <c r="BR14" s="801"/>
      <c r="BS14" s="253"/>
      <c r="BT14" s="804"/>
      <c r="BU14" s="807"/>
      <c r="BV14" s="805"/>
      <c r="BW14" s="805"/>
      <c r="BX14" s="800"/>
      <c r="BY14" s="801"/>
      <c r="BZ14" s="801"/>
      <c r="CA14" s="802"/>
      <c r="CB14" s="802"/>
      <c r="CC14" s="808"/>
      <c r="CD14" s="782"/>
      <c r="CE14" s="807"/>
      <c r="CF14" s="807"/>
      <c r="CG14" s="805"/>
      <c r="CH14" s="805"/>
      <c r="CI14" s="809"/>
      <c r="CJ14" s="810"/>
      <c r="CK14" s="810"/>
      <c r="CL14" s="791"/>
      <c r="CM14" s="811"/>
      <c r="CN14" s="794"/>
      <c r="CO14" s="812"/>
      <c r="CP14" s="256"/>
      <c r="CQ14" s="813"/>
      <c r="CR14" s="795"/>
      <c r="CS14" s="795"/>
      <c r="CT14" s="795"/>
      <c r="CU14" s="795"/>
      <c r="CV14" s="795"/>
      <c r="CW14" s="814"/>
      <c r="CX14" s="799"/>
      <c r="CY14" s="792"/>
      <c r="CZ14" s="792"/>
      <c r="DA14" s="798"/>
      <c r="DB14" s="784"/>
      <c r="DC14" s="244"/>
      <c r="DD14" s="244"/>
      <c r="DE14" s="244"/>
      <c r="DF14" s="244"/>
      <c r="DG14" s="255"/>
      <c r="DH14" s="784"/>
      <c r="DI14" s="244"/>
      <c r="DJ14" s="244"/>
      <c r="DK14" s="244"/>
      <c r="DL14" s="245"/>
      <c r="DM14" s="799"/>
      <c r="DN14" s="792"/>
      <c r="DO14" s="792"/>
      <c r="DP14" s="792"/>
      <c r="DQ14" s="811"/>
    </row>
    <row r="15" spans="1:121" ht="15.75" customHeight="1">
      <c r="A15" s="11" t="s">
        <v>5</v>
      </c>
      <c r="B15" s="815">
        <f>SUM(C15:DQ15)</f>
        <v>585887030</v>
      </c>
      <c r="C15" s="827">
        <v>7750000</v>
      </c>
      <c r="D15" s="828">
        <v>6400</v>
      </c>
      <c r="E15" s="829">
        <v>0</v>
      </c>
      <c r="F15" s="828">
        <v>434600</v>
      </c>
      <c r="G15" s="829">
        <v>0</v>
      </c>
      <c r="H15" s="827">
        <v>55869100</v>
      </c>
      <c r="I15" s="828">
        <v>7803800</v>
      </c>
      <c r="J15" s="830">
        <v>105444300</v>
      </c>
      <c r="K15" s="831">
        <v>0</v>
      </c>
      <c r="L15" s="832">
        <v>16292400</v>
      </c>
      <c r="M15" s="833">
        <v>19716000</v>
      </c>
      <c r="N15" s="834">
        <v>7683000</v>
      </c>
      <c r="O15" s="834">
        <v>4102000</v>
      </c>
      <c r="P15" s="833">
        <v>0</v>
      </c>
      <c r="Q15" s="834">
        <v>18682800</v>
      </c>
      <c r="R15" s="835">
        <v>3034900</v>
      </c>
      <c r="S15" s="834">
        <v>0</v>
      </c>
      <c r="T15" s="833">
        <v>0</v>
      </c>
      <c r="U15" s="836">
        <v>0</v>
      </c>
      <c r="V15" s="837">
        <v>4128000</v>
      </c>
      <c r="W15" s="830">
        <v>0</v>
      </c>
      <c r="X15" s="838">
        <v>0</v>
      </c>
      <c r="Y15" s="830">
        <v>9600</v>
      </c>
      <c r="Z15" s="839">
        <v>0</v>
      </c>
      <c r="AA15" s="839">
        <v>0</v>
      </c>
      <c r="AB15" s="830">
        <v>747200</v>
      </c>
      <c r="AC15" s="829">
        <v>0</v>
      </c>
      <c r="AD15" s="829">
        <v>0</v>
      </c>
      <c r="AE15" s="840">
        <v>769000</v>
      </c>
      <c r="AF15" s="841">
        <v>0</v>
      </c>
      <c r="AG15" s="834">
        <v>235200</v>
      </c>
      <c r="AH15" s="834">
        <v>1734200</v>
      </c>
      <c r="AI15" s="842">
        <v>0</v>
      </c>
      <c r="AJ15" s="842">
        <v>0</v>
      </c>
      <c r="AK15" s="834">
        <v>0</v>
      </c>
      <c r="AL15" s="842">
        <v>0</v>
      </c>
      <c r="AM15" s="834">
        <v>0</v>
      </c>
      <c r="AN15" s="834">
        <v>0</v>
      </c>
      <c r="AO15" s="843">
        <v>0</v>
      </c>
      <c r="AP15" s="841">
        <v>0</v>
      </c>
      <c r="AQ15" s="844">
        <v>18974500</v>
      </c>
      <c r="AR15" s="845">
        <v>0</v>
      </c>
      <c r="AS15" s="845">
        <v>547500</v>
      </c>
      <c r="AT15" s="846">
        <v>174000</v>
      </c>
      <c r="AU15" s="845">
        <v>0</v>
      </c>
      <c r="AV15" s="845">
        <v>2206560</v>
      </c>
      <c r="AW15" s="846">
        <v>4236800</v>
      </c>
      <c r="AX15" s="846">
        <v>0</v>
      </c>
      <c r="AY15" s="847">
        <v>801300</v>
      </c>
      <c r="AZ15" s="848">
        <v>140400</v>
      </c>
      <c r="BA15" s="845">
        <v>0</v>
      </c>
      <c r="BB15" s="849">
        <v>13586400</v>
      </c>
      <c r="BC15" s="850">
        <v>0</v>
      </c>
      <c r="BD15" s="850">
        <v>9217500</v>
      </c>
      <c r="BE15" s="846">
        <v>48904600</v>
      </c>
      <c r="BF15" s="846">
        <v>0</v>
      </c>
      <c r="BG15" s="851">
        <v>9553500</v>
      </c>
      <c r="BH15" s="850">
        <v>897600</v>
      </c>
      <c r="BI15" s="847">
        <v>0</v>
      </c>
      <c r="BJ15" s="848">
        <v>0</v>
      </c>
      <c r="BK15" s="846">
        <v>77633000</v>
      </c>
      <c r="BL15" s="845">
        <v>3930000</v>
      </c>
      <c r="BM15" s="849">
        <v>0</v>
      </c>
      <c r="BN15" s="850">
        <v>0</v>
      </c>
      <c r="BO15" s="850">
        <v>0</v>
      </c>
      <c r="BP15" s="846">
        <v>0</v>
      </c>
      <c r="BQ15" s="852">
        <v>36129000</v>
      </c>
      <c r="BR15" s="851">
        <v>0</v>
      </c>
      <c r="BS15" s="847">
        <v>0</v>
      </c>
      <c r="BT15" s="853">
        <v>0</v>
      </c>
      <c r="BU15" s="846">
        <v>1206000.0000000002</v>
      </c>
      <c r="BV15" s="846">
        <v>0</v>
      </c>
      <c r="BW15" s="845">
        <v>0</v>
      </c>
      <c r="BX15" s="844">
        <v>0</v>
      </c>
      <c r="BY15" s="850">
        <v>0</v>
      </c>
      <c r="BZ15" s="846">
        <v>0</v>
      </c>
      <c r="CA15" s="854">
        <v>2332400</v>
      </c>
      <c r="CB15" s="846">
        <v>0</v>
      </c>
      <c r="CC15" s="855">
        <v>0</v>
      </c>
      <c r="CD15" s="856">
        <v>9313400</v>
      </c>
      <c r="CE15" s="827">
        <v>1423400</v>
      </c>
      <c r="CF15" s="845">
        <v>5197500</v>
      </c>
      <c r="CG15" s="846">
        <v>0</v>
      </c>
      <c r="CH15" s="845">
        <v>0</v>
      </c>
      <c r="CI15" s="844">
        <v>0</v>
      </c>
      <c r="CJ15" s="845">
        <v>0</v>
      </c>
      <c r="CK15" s="830">
        <v>571200</v>
      </c>
      <c r="CL15" s="827">
        <v>0</v>
      </c>
      <c r="CM15" s="857">
        <v>7496400</v>
      </c>
      <c r="CN15" s="848">
        <v>0</v>
      </c>
      <c r="CO15" s="845">
        <v>0</v>
      </c>
      <c r="CP15" s="742">
        <v>23187000</v>
      </c>
      <c r="CQ15" s="858">
        <v>6247600</v>
      </c>
      <c r="CR15" s="859">
        <v>12047469.999999998</v>
      </c>
      <c r="CS15" s="720">
        <v>2665200</v>
      </c>
      <c r="CT15" s="842">
        <v>288000</v>
      </c>
      <c r="CU15" s="859">
        <v>3360000</v>
      </c>
      <c r="CV15" s="842">
        <v>9555000</v>
      </c>
      <c r="CW15" s="860">
        <v>9197500</v>
      </c>
      <c r="CX15" s="832">
        <v>3976000</v>
      </c>
      <c r="CY15" s="842">
        <v>3240000</v>
      </c>
      <c r="CZ15" s="842">
        <v>0</v>
      </c>
      <c r="DA15" s="860">
        <v>0</v>
      </c>
      <c r="DB15" s="861">
        <v>0</v>
      </c>
      <c r="DC15" s="830">
        <v>0</v>
      </c>
      <c r="DD15" s="827">
        <v>2190000</v>
      </c>
      <c r="DE15" s="830">
        <v>0</v>
      </c>
      <c r="DF15" s="830">
        <v>0</v>
      </c>
      <c r="DG15" s="862">
        <v>0</v>
      </c>
      <c r="DH15" s="861">
        <v>0</v>
      </c>
      <c r="DI15" s="830">
        <v>699300</v>
      </c>
      <c r="DJ15" s="830">
        <v>0</v>
      </c>
      <c r="DK15" s="830">
        <v>0</v>
      </c>
      <c r="DL15" s="863">
        <v>0</v>
      </c>
      <c r="DM15" s="832">
        <v>0</v>
      </c>
      <c r="DN15" s="842">
        <v>0</v>
      </c>
      <c r="DO15" s="834">
        <v>318500</v>
      </c>
      <c r="DP15" s="842">
        <v>0</v>
      </c>
      <c r="DQ15" s="864">
        <v>0</v>
      </c>
    </row>
    <row r="16" spans="1:121" ht="15.75" customHeight="1">
      <c r="A16" s="11"/>
      <c r="B16" s="815"/>
      <c r="C16" s="827"/>
      <c r="D16" s="828"/>
      <c r="E16" s="829"/>
      <c r="F16" s="828"/>
      <c r="G16" s="829"/>
      <c r="H16" s="827"/>
      <c r="I16" s="828"/>
      <c r="J16" s="830"/>
      <c r="K16" s="831"/>
      <c r="L16" s="832"/>
      <c r="M16" s="833"/>
      <c r="N16" s="835"/>
      <c r="O16" s="834"/>
      <c r="P16" s="833"/>
      <c r="Q16" s="835"/>
      <c r="R16" s="835"/>
      <c r="S16" s="834"/>
      <c r="T16" s="833"/>
      <c r="U16" s="836"/>
      <c r="V16" s="837"/>
      <c r="W16" s="830"/>
      <c r="X16" s="838"/>
      <c r="Y16" s="830"/>
      <c r="Z16" s="865"/>
      <c r="AA16" s="865"/>
      <c r="AB16" s="830"/>
      <c r="AC16" s="829"/>
      <c r="AD16" s="829"/>
      <c r="AE16" s="840"/>
      <c r="AF16" s="841"/>
      <c r="AG16" s="834"/>
      <c r="AH16" s="834"/>
      <c r="AI16" s="842"/>
      <c r="AJ16" s="842"/>
      <c r="AK16" s="834"/>
      <c r="AL16" s="842"/>
      <c r="AM16" s="834"/>
      <c r="AN16" s="834"/>
      <c r="AO16" s="843"/>
      <c r="AP16" s="841"/>
      <c r="AQ16" s="844"/>
      <c r="AR16" s="845"/>
      <c r="AS16" s="845"/>
      <c r="AT16" s="846"/>
      <c r="AU16" s="845"/>
      <c r="AV16" s="845"/>
      <c r="AW16" s="846"/>
      <c r="AX16" s="846"/>
      <c r="AY16" s="847"/>
      <c r="AZ16" s="848"/>
      <c r="BA16" s="845"/>
      <c r="BB16" s="849"/>
      <c r="BC16" s="850"/>
      <c r="BD16" s="850"/>
      <c r="BE16" s="846"/>
      <c r="BF16" s="846"/>
      <c r="BG16" s="851"/>
      <c r="BH16" s="850"/>
      <c r="BI16" s="847"/>
      <c r="BJ16" s="848"/>
      <c r="BK16" s="846"/>
      <c r="BL16" s="845"/>
      <c r="BM16" s="849"/>
      <c r="BN16" s="850"/>
      <c r="BO16" s="850"/>
      <c r="BP16" s="846"/>
      <c r="BQ16" s="852"/>
      <c r="BR16" s="851"/>
      <c r="BS16" s="847"/>
      <c r="BT16" s="853"/>
      <c r="BU16" s="846"/>
      <c r="BV16" s="846"/>
      <c r="BW16" s="845"/>
      <c r="BX16" s="866"/>
      <c r="BY16" s="850"/>
      <c r="BZ16" s="846"/>
      <c r="CA16" s="854"/>
      <c r="CB16" s="846"/>
      <c r="CC16" s="855"/>
      <c r="CD16" s="867"/>
      <c r="CE16" s="827"/>
      <c r="CF16" s="845"/>
      <c r="CG16" s="846"/>
      <c r="CH16" s="845"/>
      <c r="CI16" s="844"/>
      <c r="CJ16" s="845"/>
      <c r="CK16" s="830"/>
      <c r="CL16" s="827"/>
      <c r="CM16" s="857"/>
      <c r="CN16" s="848"/>
      <c r="CO16" s="845"/>
      <c r="CP16" s="742"/>
      <c r="CQ16" s="858"/>
      <c r="CR16" s="859"/>
      <c r="CS16" s="720"/>
      <c r="CT16" s="842"/>
      <c r="CU16" s="859"/>
      <c r="CV16" s="842"/>
      <c r="CW16" s="860"/>
      <c r="CX16" s="832"/>
      <c r="CY16" s="842"/>
      <c r="CZ16" s="842"/>
      <c r="DA16" s="860"/>
      <c r="DB16" s="861"/>
      <c r="DC16" s="830"/>
      <c r="DD16" s="827"/>
      <c r="DE16" s="830"/>
      <c r="DF16" s="830"/>
      <c r="DG16" s="862"/>
      <c r="DH16" s="861"/>
      <c r="DI16" s="830"/>
      <c r="DJ16" s="830"/>
      <c r="DK16" s="830"/>
      <c r="DL16" s="863"/>
      <c r="DM16" s="832"/>
      <c r="DN16" s="842"/>
      <c r="DO16" s="834"/>
      <c r="DP16" s="842"/>
      <c r="DQ16" s="864"/>
    </row>
    <row r="17" spans="1:121" ht="15.75" customHeight="1">
      <c r="A17" s="11" t="s">
        <v>6</v>
      </c>
      <c r="B17" s="815">
        <f>SUM(C17:DQ17)</f>
        <v>27231380</v>
      </c>
      <c r="C17" s="827">
        <v>1084500</v>
      </c>
      <c r="D17" s="828">
        <v>0</v>
      </c>
      <c r="E17" s="828">
        <v>0</v>
      </c>
      <c r="F17" s="829">
        <v>1235500</v>
      </c>
      <c r="G17" s="829">
        <v>0</v>
      </c>
      <c r="H17" s="827">
        <v>0</v>
      </c>
      <c r="I17" s="828">
        <v>976800</v>
      </c>
      <c r="J17" s="830">
        <v>0</v>
      </c>
      <c r="K17" s="831">
        <v>0</v>
      </c>
      <c r="L17" s="841">
        <v>0</v>
      </c>
      <c r="M17" s="834">
        <v>1665000</v>
      </c>
      <c r="N17" s="833">
        <v>3125500</v>
      </c>
      <c r="O17" s="834">
        <v>995400</v>
      </c>
      <c r="P17" s="833">
        <v>0</v>
      </c>
      <c r="Q17" s="833">
        <v>1137500</v>
      </c>
      <c r="R17" s="835">
        <v>0</v>
      </c>
      <c r="S17" s="842">
        <v>462200</v>
      </c>
      <c r="T17" s="833">
        <v>0</v>
      </c>
      <c r="U17" s="836">
        <v>0</v>
      </c>
      <c r="V17" s="867">
        <v>310500</v>
      </c>
      <c r="W17" s="830">
        <v>0</v>
      </c>
      <c r="X17" s="838">
        <v>3676500</v>
      </c>
      <c r="Y17" s="830">
        <v>0</v>
      </c>
      <c r="Z17" s="829">
        <v>0</v>
      </c>
      <c r="AA17" s="838">
        <v>0</v>
      </c>
      <c r="AB17" s="827">
        <v>260400</v>
      </c>
      <c r="AC17" s="829">
        <v>0</v>
      </c>
      <c r="AD17" s="829">
        <v>171000</v>
      </c>
      <c r="AE17" s="868">
        <v>116600</v>
      </c>
      <c r="AF17" s="832">
        <v>49500</v>
      </c>
      <c r="AG17" s="842">
        <v>139200</v>
      </c>
      <c r="AH17" s="834">
        <v>526000</v>
      </c>
      <c r="AI17" s="834">
        <v>0</v>
      </c>
      <c r="AJ17" s="842">
        <v>0</v>
      </c>
      <c r="AK17" s="842">
        <v>0</v>
      </c>
      <c r="AL17" s="842">
        <v>49500</v>
      </c>
      <c r="AM17" s="842">
        <v>52800.00000000001</v>
      </c>
      <c r="AN17" s="842">
        <v>328000</v>
      </c>
      <c r="AO17" s="860">
        <v>28800</v>
      </c>
      <c r="AP17" s="832">
        <v>0</v>
      </c>
      <c r="AQ17" s="844">
        <v>769500</v>
      </c>
      <c r="AR17" s="845">
        <v>0</v>
      </c>
      <c r="AS17" s="845">
        <v>257400</v>
      </c>
      <c r="AT17" s="845">
        <v>59200</v>
      </c>
      <c r="AU17" s="845">
        <v>0</v>
      </c>
      <c r="AV17" s="846">
        <v>105300</v>
      </c>
      <c r="AW17" s="846">
        <v>189000</v>
      </c>
      <c r="AX17" s="846">
        <v>427000</v>
      </c>
      <c r="AY17" s="855">
        <v>672000</v>
      </c>
      <c r="AZ17" s="848">
        <v>47600.00000000001</v>
      </c>
      <c r="BA17" s="845">
        <v>0</v>
      </c>
      <c r="BB17" s="849">
        <v>551780</v>
      </c>
      <c r="BC17" s="850">
        <v>0</v>
      </c>
      <c r="BD17" s="851">
        <v>321600</v>
      </c>
      <c r="BE17" s="845">
        <v>296900</v>
      </c>
      <c r="BF17" s="845">
        <v>0</v>
      </c>
      <c r="BG17" s="850">
        <v>435600</v>
      </c>
      <c r="BH17" s="851">
        <v>0</v>
      </c>
      <c r="BI17" s="847">
        <v>0</v>
      </c>
      <c r="BJ17" s="848">
        <v>0</v>
      </c>
      <c r="BK17" s="846">
        <v>325300</v>
      </c>
      <c r="BL17" s="845">
        <v>787500</v>
      </c>
      <c r="BM17" s="849">
        <v>0</v>
      </c>
      <c r="BN17" s="850">
        <v>0</v>
      </c>
      <c r="BO17" s="851">
        <v>0</v>
      </c>
      <c r="BP17" s="845">
        <v>0</v>
      </c>
      <c r="BQ17" s="869">
        <v>88499.99999999999</v>
      </c>
      <c r="BR17" s="850">
        <v>828200</v>
      </c>
      <c r="BS17" s="855">
        <v>428400</v>
      </c>
      <c r="BT17" s="853">
        <v>284400</v>
      </c>
      <c r="BU17" s="846">
        <v>1600</v>
      </c>
      <c r="BV17" s="846">
        <v>0</v>
      </c>
      <c r="BW17" s="845">
        <v>0</v>
      </c>
      <c r="BX17" s="849">
        <v>43400</v>
      </c>
      <c r="BY17" s="850">
        <v>0</v>
      </c>
      <c r="BZ17" s="845">
        <v>0</v>
      </c>
      <c r="CA17" s="844">
        <v>4500.000000000001</v>
      </c>
      <c r="CB17" s="845">
        <v>0</v>
      </c>
      <c r="CC17" s="847">
        <v>37400</v>
      </c>
      <c r="CD17" s="870">
        <v>190400</v>
      </c>
      <c r="CE17" s="845">
        <v>0</v>
      </c>
      <c r="CF17" s="845">
        <v>0</v>
      </c>
      <c r="CG17" s="846">
        <v>0</v>
      </c>
      <c r="CH17" s="845">
        <v>0</v>
      </c>
      <c r="CI17" s="844">
        <v>0</v>
      </c>
      <c r="CJ17" s="845">
        <v>0</v>
      </c>
      <c r="CK17" s="845">
        <v>0</v>
      </c>
      <c r="CL17" s="871">
        <v>0</v>
      </c>
      <c r="CM17" s="857">
        <v>156100</v>
      </c>
      <c r="CN17" s="848">
        <v>0</v>
      </c>
      <c r="CO17" s="845">
        <v>0</v>
      </c>
      <c r="CP17" s="742">
        <v>690000</v>
      </c>
      <c r="CQ17" s="858">
        <v>583600</v>
      </c>
      <c r="CR17" s="859">
        <v>308500</v>
      </c>
      <c r="CS17" s="720">
        <v>94800</v>
      </c>
      <c r="CT17" s="842">
        <v>105500</v>
      </c>
      <c r="CU17" s="859">
        <v>140000</v>
      </c>
      <c r="CV17" s="842">
        <v>0</v>
      </c>
      <c r="CW17" s="860">
        <v>498000</v>
      </c>
      <c r="CX17" s="832">
        <v>58000</v>
      </c>
      <c r="CY17" s="842">
        <v>0</v>
      </c>
      <c r="CZ17" s="842">
        <v>0</v>
      </c>
      <c r="DA17" s="860">
        <v>0</v>
      </c>
      <c r="DB17" s="861">
        <v>0</v>
      </c>
      <c r="DC17" s="827">
        <v>0</v>
      </c>
      <c r="DD17" s="827">
        <v>554000</v>
      </c>
      <c r="DE17" s="830">
        <v>0</v>
      </c>
      <c r="DF17" s="830">
        <v>0</v>
      </c>
      <c r="DG17" s="862">
        <v>0</v>
      </c>
      <c r="DH17" s="861">
        <v>0</v>
      </c>
      <c r="DI17" s="830">
        <v>499200</v>
      </c>
      <c r="DJ17" s="830">
        <v>0</v>
      </c>
      <c r="DK17" s="830">
        <v>0</v>
      </c>
      <c r="DL17" s="872">
        <v>0</v>
      </c>
      <c r="DM17" s="832">
        <v>0</v>
      </c>
      <c r="DN17" s="834">
        <v>0</v>
      </c>
      <c r="DO17" s="834">
        <v>0</v>
      </c>
      <c r="DP17" s="842">
        <v>0</v>
      </c>
      <c r="DQ17" s="873">
        <v>0</v>
      </c>
    </row>
    <row r="18" spans="1:121" ht="15.75" customHeight="1">
      <c r="A18" s="11"/>
      <c r="B18" s="815"/>
      <c r="C18" s="827"/>
      <c r="D18" s="828"/>
      <c r="E18" s="828"/>
      <c r="F18" s="829"/>
      <c r="G18" s="829"/>
      <c r="H18" s="827"/>
      <c r="I18" s="828"/>
      <c r="J18" s="830"/>
      <c r="K18" s="831"/>
      <c r="L18" s="841"/>
      <c r="M18" s="834"/>
      <c r="N18" s="833"/>
      <c r="O18" s="834"/>
      <c r="P18" s="833"/>
      <c r="Q18" s="833"/>
      <c r="R18" s="835"/>
      <c r="S18" s="833"/>
      <c r="T18" s="833"/>
      <c r="U18" s="836"/>
      <c r="V18" s="867"/>
      <c r="W18" s="830"/>
      <c r="X18" s="838"/>
      <c r="Y18" s="830"/>
      <c r="Z18" s="829"/>
      <c r="AA18" s="838"/>
      <c r="AB18" s="827"/>
      <c r="AC18" s="829"/>
      <c r="AD18" s="829"/>
      <c r="AE18" s="868"/>
      <c r="AF18" s="832"/>
      <c r="AG18" s="842"/>
      <c r="AH18" s="834"/>
      <c r="AI18" s="834"/>
      <c r="AJ18" s="842"/>
      <c r="AK18" s="842"/>
      <c r="AL18" s="842"/>
      <c r="AM18" s="842"/>
      <c r="AN18" s="842"/>
      <c r="AO18" s="860"/>
      <c r="AP18" s="832"/>
      <c r="AQ18" s="844"/>
      <c r="AR18" s="845"/>
      <c r="AS18" s="845"/>
      <c r="AT18" s="845"/>
      <c r="AU18" s="845"/>
      <c r="AV18" s="846"/>
      <c r="AW18" s="846"/>
      <c r="AX18" s="846"/>
      <c r="AY18" s="855"/>
      <c r="AZ18" s="848"/>
      <c r="BA18" s="845"/>
      <c r="BB18" s="849"/>
      <c r="BC18" s="850"/>
      <c r="BD18" s="851"/>
      <c r="BE18" s="845"/>
      <c r="BF18" s="845"/>
      <c r="BG18" s="850"/>
      <c r="BH18" s="851"/>
      <c r="BI18" s="847"/>
      <c r="BJ18" s="848"/>
      <c r="BK18" s="846"/>
      <c r="BL18" s="845"/>
      <c r="BM18" s="849"/>
      <c r="BN18" s="850"/>
      <c r="BO18" s="851"/>
      <c r="BP18" s="845"/>
      <c r="BQ18" s="869"/>
      <c r="BR18" s="850"/>
      <c r="BS18" s="855"/>
      <c r="BT18" s="853"/>
      <c r="BU18" s="846"/>
      <c r="BV18" s="846"/>
      <c r="BW18" s="845"/>
      <c r="BX18" s="849"/>
      <c r="BY18" s="850"/>
      <c r="BZ18" s="845"/>
      <c r="CA18" s="866"/>
      <c r="CB18" s="845"/>
      <c r="CC18" s="847"/>
      <c r="CD18" s="870"/>
      <c r="CE18" s="845"/>
      <c r="CF18" s="845"/>
      <c r="CG18" s="846"/>
      <c r="CH18" s="845"/>
      <c r="CI18" s="844"/>
      <c r="CJ18" s="845"/>
      <c r="CK18" s="845"/>
      <c r="CL18" s="871"/>
      <c r="CM18" s="857"/>
      <c r="CN18" s="848"/>
      <c r="CO18" s="845"/>
      <c r="CP18" s="742"/>
      <c r="CQ18" s="858"/>
      <c r="CR18" s="859"/>
      <c r="CS18" s="720"/>
      <c r="CT18" s="874"/>
      <c r="CU18" s="859"/>
      <c r="CV18" s="874"/>
      <c r="CW18" s="860"/>
      <c r="CX18" s="832"/>
      <c r="CY18" s="842"/>
      <c r="CZ18" s="842"/>
      <c r="DA18" s="860"/>
      <c r="DB18" s="861"/>
      <c r="DC18" s="827"/>
      <c r="DD18" s="827"/>
      <c r="DE18" s="830"/>
      <c r="DF18" s="830"/>
      <c r="DG18" s="862"/>
      <c r="DH18" s="861"/>
      <c r="DI18" s="830"/>
      <c r="DJ18" s="830"/>
      <c r="DK18" s="830"/>
      <c r="DL18" s="872"/>
      <c r="DM18" s="832"/>
      <c r="DN18" s="834"/>
      <c r="DO18" s="834"/>
      <c r="DP18" s="842"/>
      <c r="DQ18" s="873"/>
    </row>
    <row r="19" spans="1:121" ht="15.75" customHeight="1">
      <c r="A19" s="11" t="s">
        <v>4</v>
      </c>
      <c r="B19" s="815">
        <f>SUM(C19:DQ19)</f>
        <v>91405300</v>
      </c>
      <c r="C19" s="830">
        <v>2130000</v>
      </c>
      <c r="D19" s="829">
        <v>0</v>
      </c>
      <c r="E19" s="875">
        <v>422450</v>
      </c>
      <c r="F19" s="876">
        <v>1346000</v>
      </c>
      <c r="G19" s="877">
        <v>0</v>
      </c>
      <c r="H19" s="878">
        <v>176500</v>
      </c>
      <c r="I19" s="876">
        <v>0</v>
      </c>
      <c r="J19" s="878">
        <v>379500</v>
      </c>
      <c r="K19" s="879">
        <v>0</v>
      </c>
      <c r="L19" s="880">
        <v>1492000</v>
      </c>
      <c r="M19" s="881">
        <v>2172500</v>
      </c>
      <c r="N19" s="881">
        <v>568000</v>
      </c>
      <c r="O19" s="881">
        <v>1907000</v>
      </c>
      <c r="P19" s="882">
        <v>0</v>
      </c>
      <c r="Q19" s="881">
        <v>2625400</v>
      </c>
      <c r="R19" s="834">
        <v>1207200</v>
      </c>
      <c r="S19" s="882">
        <v>625100</v>
      </c>
      <c r="T19" s="729">
        <v>0</v>
      </c>
      <c r="U19" s="843">
        <v>212800</v>
      </c>
      <c r="V19" s="867">
        <v>1521000</v>
      </c>
      <c r="W19" s="883">
        <v>0</v>
      </c>
      <c r="X19" s="884">
        <v>133000</v>
      </c>
      <c r="Y19" s="883">
        <v>0</v>
      </c>
      <c r="Z19" s="875">
        <v>0</v>
      </c>
      <c r="AA19" s="884">
        <v>0</v>
      </c>
      <c r="AB19" s="883">
        <v>945000</v>
      </c>
      <c r="AC19" s="875">
        <v>0</v>
      </c>
      <c r="AD19" s="875">
        <v>0</v>
      </c>
      <c r="AE19" s="885">
        <v>238800</v>
      </c>
      <c r="AF19" s="880">
        <v>0</v>
      </c>
      <c r="AG19" s="881">
        <v>0</v>
      </c>
      <c r="AH19" s="881">
        <v>0</v>
      </c>
      <c r="AI19" s="881">
        <v>0</v>
      </c>
      <c r="AJ19" s="881">
        <v>0</v>
      </c>
      <c r="AK19" s="881">
        <v>0</v>
      </c>
      <c r="AL19" s="886">
        <v>0</v>
      </c>
      <c r="AM19" s="886">
        <v>0</v>
      </c>
      <c r="AN19" s="886">
        <v>0</v>
      </c>
      <c r="AO19" s="864">
        <v>152200</v>
      </c>
      <c r="AP19" s="887">
        <v>736500</v>
      </c>
      <c r="AQ19" s="888">
        <v>2932800</v>
      </c>
      <c r="AR19" s="889">
        <v>0</v>
      </c>
      <c r="AS19" s="889">
        <v>592500</v>
      </c>
      <c r="AT19" s="890">
        <v>0</v>
      </c>
      <c r="AU19" s="846">
        <v>0</v>
      </c>
      <c r="AV19" s="890">
        <v>574800</v>
      </c>
      <c r="AW19" s="890">
        <v>962700</v>
      </c>
      <c r="AX19" s="890">
        <v>0</v>
      </c>
      <c r="AY19" s="891">
        <v>928500</v>
      </c>
      <c r="AZ19" s="892">
        <v>0</v>
      </c>
      <c r="BA19" s="889">
        <v>0</v>
      </c>
      <c r="BB19" s="893">
        <v>2510000</v>
      </c>
      <c r="BC19" s="894">
        <v>0</v>
      </c>
      <c r="BD19" s="895">
        <v>4009500</v>
      </c>
      <c r="BE19" s="845">
        <v>2437500</v>
      </c>
      <c r="BF19" s="889">
        <v>0</v>
      </c>
      <c r="BG19" s="895">
        <v>3390000</v>
      </c>
      <c r="BH19" s="895">
        <v>0</v>
      </c>
      <c r="BI19" s="891">
        <v>0</v>
      </c>
      <c r="BJ19" s="892">
        <v>0</v>
      </c>
      <c r="BK19" s="890">
        <v>9549000</v>
      </c>
      <c r="BL19" s="889">
        <v>5772499.999999999</v>
      </c>
      <c r="BM19" s="893">
        <v>0</v>
      </c>
      <c r="BN19" s="894">
        <v>0</v>
      </c>
      <c r="BO19" s="895">
        <v>0</v>
      </c>
      <c r="BP19" s="889">
        <v>0</v>
      </c>
      <c r="BQ19" s="869">
        <v>0</v>
      </c>
      <c r="BR19" s="895">
        <v>1081200</v>
      </c>
      <c r="BS19" s="891">
        <v>0</v>
      </c>
      <c r="BT19" s="896">
        <v>0</v>
      </c>
      <c r="BU19" s="890">
        <v>0</v>
      </c>
      <c r="BV19" s="890">
        <v>0</v>
      </c>
      <c r="BW19" s="889">
        <v>0</v>
      </c>
      <c r="BX19" s="893">
        <v>0</v>
      </c>
      <c r="BY19" s="894">
        <v>0</v>
      </c>
      <c r="BZ19" s="890">
        <v>0</v>
      </c>
      <c r="CA19" s="897">
        <v>680950</v>
      </c>
      <c r="CB19" s="889">
        <v>0</v>
      </c>
      <c r="CC19" s="891">
        <v>26400</v>
      </c>
      <c r="CD19" s="898">
        <v>1797600</v>
      </c>
      <c r="CE19" s="846">
        <v>0</v>
      </c>
      <c r="CF19" s="845">
        <v>589200</v>
      </c>
      <c r="CG19" s="890">
        <v>0</v>
      </c>
      <c r="CH19" s="845">
        <v>0</v>
      </c>
      <c r="CI19" s="844">
        <v>0</v>
      </c>
      <c r="CJ19" s="845">
        <v>0</v>
      </c>
      <c r="CK19" s="845">
        <v>0</v>
      </c>
      <c r="CL19" s="845">
        <v>0</v>
      </c>
      <c r="CM19" s="899">
        <v>1976000</v>
      </c>
      <c r="CN19" s="848">
        <v>0</v>
      </c>
      <c r="CO19" s="845">
        <v>0</v>
      </c>
      <c r="CP19" s="742">
        <v>6078400</v>
      </c>
      <c r="CQ19" s="900">
        <v>4166400</v>
      </c>
      <c r="CR19" s="901">
        <v>12566500</v>
      </c>
      <c r="CS19" s="720">
        <v>1608000</v>
      </c>
      <c r="CT19" s="901">
        <v>0</v>
      </c>
      <c r="CU19" s="901">
        <v>472500</v>
      </c>
      <c r="CV19" s="901">
        <v>0</v>
      </c>
      <c r="CW19" s="902">
        <v>2775300</v>
      </c>
      <c r="CX19" s="880">
        <v>907500</v>
      </c>
      <c r="CY19" s="881">
        <v>1069700</v>
      </c>
      <c r="CZ19" s="886">
        <v>0</v>
      </c>
      <c r="DA19" s="864">
        <v>0</v>
      </c>
      <c r="DB19" s="903">
        <v>0</v>
      </c>
      <c r="DC19" s="883">
        <v>292500</v>
      </c>
      <c r="DD19" s="883">
        <v>1591200</v>
      </c>
      <c r="DE19" s="883">
        <v>0</v>
      </c>
      <c r="DF19" s="883">
        <v>0</v>
      </c>
      <c r="DG19" s="863">
        <v>0</v>
      </c>
      <c r="DH19" s="903">
        <v>0</v>
      </c>
      <c r="DI19" s="878">
        <v>651200</v>
      </c>
      <c r="DJ19" s="883">
        <v>0</v>
      </c>
      <c r="DK19" s="878">
        <v>0</v>
      </c>
      <c r="DL19" s="904">
        <v>0</v>
      </c>
      <c r="DM19" s="887">
        <v>0</v>
      </c>
      <c r="DN19" s="886">
        <v>0</v>
      </c>
      <c r="DO19" s="886">
        <v>424000</v>
      </c>
      <c r="DP19" s="886">
        <v>0</v>
      </c>
      <c r="DQ19" s="725">
        <v>0</v>
      </c>
    </row>
    <row r="20" spans="1:121" ht="15.75" customHeight="1">
      <c r="A20" s="11"/>
      <c r="B20" s="815"/>
      <c r="C20" s="830"/>
      <c r="D20" s="829"/>
      <c r="E20" s="875"/>
      <c r="F20" s="876"/>
      <c r="G20" s="877"/>
      <c r="H20" s="878"/>
      <c r="I20" s="876"/>
      <c r="J20" s="878"/>
      <c r="K20" s="879"/>
      <c r="L20" s="880"/>
      <c r="M20" s="881"/>
      <c r="N20" s="881"/>
      <c r="O20" s="881"/>
      <c r="P20" s="882"/>
      <c r="Q20" s="881"/>
      <c r="R20" s="835"/>
      <c r="S20" s="882"/>
      <c r="T20" s="729"/>
      <c r="U20" s="836"/>
      <c r="V20" s="867"/>
      <c r="W20" s="883"/>
      <c r="X20" s="884"/>
      <c r="Y20" s="883"/>
      <c r="Z20" s="875"/>
      <c r="AA20" s="884"/>
      <c r="AB20" s="883"/>
      <c r="AC20" s="875"/>
      <c r="AD20" s="875"/>
      <c r="AE20" s="885"/>
      <c r="AF20" s="880"/>
      <c r="AG20" s="881"/>
      <c r="AH20" s="881"/>
      <c r="AI20" s="881"/>
      <c r="AJ20" s="881"/>
      <c r="AK20" s="881"/>
      <c r="AL20" s="886"/>
      <c r="AM20" s="886"/>
      <c r="AN20" s="886"/>
      <c r="AO20" s="864"/>
      <c r="AP20" s="887"/>
      <c r="AQ20" s="888"/>
      <c r="AR20" s="889"/>
      <c r="AS20" s="889"/>
      <c r="AT20" s="890"/>
      <c r="AU20" s="846"/>
      <c r="AV20" s="890"/>
      <c r="AW20" s="890"/>
      <c r="AX20" s="890"/>
      <c r="AY20" s="891"/>
      <c r="AZ20" s="905"/>
      <c r="BA20" s="889"/>
      <c r="BB20" s="893"/>
      <c r="BC20" s="894"/>
      <c r="BD20" s="895"/>
      <c r="BE20" s="845"/>
      <c r="BF20" s="889"/>
      <c r="BG20" s="895"/>
      <c r="BH20" s="895"/>
      <c r="BI20" s="891"/>
      <c r="BJ20" s="892"/>
      <c r="BK20" s="890"/>
      <c r="BL20" s="889"/>
      <c r="BM20" s="893"/>
      <c r="BN20" s="894"/>
      <c r="BO20" s="895"/>
      <c r="BP20" s="889"/>
      <c r="BQ20" s="869"/>
      <c r="BR20" s="895"/>
      <c r="BS20" s="891"/>
      <c r="BT20" s="896"/>
      <c r="BU20" s="890"/>
      <c r="BV20" s="890"/>
      <c r="BW20" s="889"/>
      <c r="BX20" s="893"/>
      <c r="BY20" s="894"/>
      <c r="BZ20" s="890"/>
      <c r="CA20" s="897"/>
      <c r="CB20" s="889"/>
      <c r="CC20" s="891"/>
      <c r="CD20" s="898"/>
      <c r="CE20" s="846"/>
      <c r="CF20" s="845"/>
      <c r="CG20" s="890"/>
      <c r="CH20" s="845"/>
      <c r="CI20" s="844"/>
      <c r="CJ20" s="845"/>
      <c r="CK20" s="845"/>
      <c r="CL20" s="845"/>
      <c r="CM20" s="899"/>
      <c r="CN20" s="848"/>
      <c r="CO20" s="845"/>
      <c r="CP20" s="742"/>
      <c r="CQ20" s="900"/>
      <c r="CR20" s="901"/>
      <c r="CS20" s="720"/>
      <c r="CT20" s="901"/>
      <c r="CU20" s="901"/>
      <c r="CV20" s="901"/>
      <c r="CW20" s="902"/>
      <c r="CX20" s="880"/>
      <c r="CY20" s="906"/>
      <c r="CZ20" s="886"/>
      <c r="DA20" s="864"/>
      <c r="DB20" s="903"/>
      <c r="DC20" s="883"/>
      <c r="DD20" s="883"/>
      <c r="DE20" s="883"/>
      <c r="DF20" s="883"/>
      <c r="DG20" s="863"/>
      <c r="DH20" s="903"/>
      <c r="DI20" s="878"/>
      <c r="DJ20" s="883"/>
      <c r="DK20" s="878"/>
      <c r="DL20" s="904"/>
      <c r="DM20" s="887"/>
      <c r="DN20" s="886"/>
      <c r="DO20" s="886"/>
      <c r="DP20" s="886"/>
      <c r="DQ20" s="725"/>
    </row>
    <row r="21" spans="1:121" ht="15.75" customHeight="1">
      <c r="A21" s="11" t="s">
        <v>3</v>
      </c>
      <c r="B21" s="815">
        <f>SUM(C21:DQ21)</f>
        <v>408787085.5</v>
      </c>
      <c r="C21" s="878">
        <v>17492900</v>
      </c>
      <c r="D21" s="829">
        <v>0</v>
      </c>
      <c r="E21" s="875">
        <v>0</v>
      </c>
      <c r="F21" s="876">
        <v>7146152.5</v>
      </c>
      <c r="G21" s="907">
        <v>0</v>
      </c>
      <c r="H21" s="878">
        <v>1478019</v>
      </c>
      <c r="I21" s="875">
        <v>11611806.1</v>
      </c>
      <c r="J21" s="883">
        <v>0</v>
      </c>
      <c r="K21" s="879">
        <v>0</v>
      </c>
      <c r="L21" s="887">
        <v>0</v>
      </c>
      <c r="M21" s="881">
        <v>12034192.399999999</v>
      </c>
      <c r="N21" s="881">
        <v>3341500</v>
      </c>
      <c r="O21" s="886">
        <v>8781700</v>
      </c>
      <c r="P21" s="882">
        <v>4616000</v>
      </c>
      <c r="Q21" s="881">
        <v>2217600</v>
      </c>
      <c r="R21" s="729">
        <v>1439100</v>
      </c>
      <c r="S21" s="833">
        <v>2385000</v>
      </c>
      <c r="T21" s="882">
        <v>0</v>
      </c>
      <c r="U21" s="831">
        <v>0</v>
      </c>
      <c r="V21" s="908">
        <v>2824200</v>
      </c>
      <c r="W21" s="871">
        <v>0</v>
      </c>
      <c r="X21" s="909">
        <v>0</v>
      </c>
      <c r="Y21" s="871">
        <v>0</v>
      </c>
      <c r="Z21" s="907">
        <v>0</v>
      </c>
      <c r="AA21" s="910">
        <v>1188253.1</v>
      </c>
      <c r="AB21" s="878">
        <v>0</v>
      </c>
      <c r="AC21" s="875">
        <v>0</v>
      </c>
      <c r="AD21" s="875">
        <v>0</v>
      </c>
      <c r="AE21" s="911">
        <v>0</v>
      </c>
      <c r="AF21" s="880">
        <v>0</v>
      </c>
      <c r="AG21" s="881">
        <v>0</v>
      </c>
      <c r="AH21" s="886">
        <v>880122.4</v>
      </c>
      <c r="AI21" s="881">
        <v>0</v>
      </c>
      <c r="AJ21" s="886">
        <v>0</v>
      </c>
      <c r="AK21" s="881">
        <v>0</v>
      </c>
      <c r="AL21" s="886">
        <v>0</v>
      </c>
      <c r="AM21" s="886">
        <v>920800</v>
      </c>
      <c r="AN21" s="886">
        <v>0</v>
      </c>
      <c r="AO21" s="902">
        <v>2905450</v>
      </c>
      <c r="AP21" s="887">
        <v>10209790</v>
      </c>
      <c r="AQ21" s="888">
        <v>14850900</v>
      </c>
      <c r="AR21" s="889">
        <v>0</v>
      </c>
      <c r="AS21" s="889">
        <v>7820000</v>
      </c>
      <c r="AT21" s="890">
        <v>0</v>
      </c>
      <c r="AU21" s="912">
        <v>0</v>
      </c>
      <c r="AV21" s="890">
        <v>755000</v>
      </c>
      <c r="AW21" s="890">
        <v>2373400</v>
      </c>
      <c r="AX21" s="890">
        <v>5994200</v>
      </c>
      <c r="AY21" s="913">
        <v>14264400</v>
      </c>
      <c r="AZ21" s="914">
        <v>0</v>
      </c>
      <c r="BA21" s="889">
        <v>0</v>
      </c>
      <c r="BB21" s="893">
        <v>3784900</v>
      </c>
      <c r="BC21" s="895">
        <v>0</v>
      </c>
      <c r="BD21" s="895">
        <v>7322900</v>
      </c>
      <c r="BE21" s="889">
        <v>8762000</v>
      </c>
      <c r="BF21" s="890">
        <v>0</v>
      </c>
      <c r="BG21" s="895">
        <v>18085200</v>
      </c>
      <c r="BH21" s="895">
        <v>0</v>
      </c>
      <c r="BI21" s="891">
        <v>0</v>
      </c>
      <c r="BJ21" s="892">
        <v>0</v>
      </c>
      <c r="BK21" s="890">
        <v>44855100</v>
      </c>
      <c r="BL21" s="889">
        <v>37888900</v>
      </c>
      <c r="BM21" s="915">
        <v>0</v>
      </c>
      <c r="BN21" s="895">
        <v>0</v>
      </c>
      <c r="BO21" s="895">
        <v>0</v>
      </c>
      <c r="BP21" s="890">
        <v>0</v>
      </c>
      <c r="BQ21" s="869">
        <v>0</v>
      </c>
      <c r="BR21" s="895">
        <v>6593300</v>
      </c>
      <c r="BS21" s="891">
        <v>4938300</v>
      </c>
      <c r="BT21" s="896">
        <v>0</v>
      </c>
      <c r="BU21" s="846">
        <v>6607000</v>
      </c>
      <c r="BV21" s="890">
        <v>8286200</v>
      </c>
      <c r="BW21" s="889">
        <v>0</v>
      </c>
      <c r="BX21" s="915">
        <v>3617800</v>
      </c>
      <c r="BY21" s="895">
        <v>0</v>
      </c>
      <c r="BZ21" s="890">
        <v>0</v>
      </c>
      <c r="CA21" s="916">
        <v>0</v>
      </c>
      <c r="CB21" s="890">
        <v>0</v>
      </c>
      <c r="CC21" s="891">
        <v>0</v>
      </c>
      <c r="CD21" s="898">
        <v>0</v>
      </c>
      <c r="CE21" s="845">
        <v>1266000</v>
      </c>
      <c r="CF21" s="845">
        <v>2227500</v>
      </c>
      <c r="CG21" s="890">
        <v>0</v>
      </c>
      <c r="CH21" s="845">
        <v>0</v>
      </c>
      <c r="CI21" s="844">
        <v>0</v>
      </c>
      <c r="CJ21" s="845">
        <v>0</v>
      </c>
      <c r="CK21" s="845">
        <v>0</v>
      </c>
      <c r="CL21" s="845">
        <v>0</v>
      </c>
      <c r="CM21" s="899">
        <v>3088800</v>
      </c>
      <c r="CN21" s="861">
        <v>0</v>
      </c>
      <c r="CO21" s="845">
        <v>0</v>
      </c>
      <c r="CP21" s="746">
        <v>36137400</v>
      </c>
      <c r="CQ21" s="887">
        <v>16751200</v>
      </c>
      <c r="CR21" s="901">
        <v>5017000</v>
      </c>
      <c r="CS21" s="717">
        <v>4962300</v>
      </c>
      <c r="CT21" s="886">
        <v>0</v>
      </c>
      <c r="CU21" s="901">
        <v>8489200</v>
      </c>
      <c r="CV21" s="886">
        <v>0</v>
      </c>
      <c r="CW21" s="902">
        <v>9947500</v>
      </c>
      <c r="CX21" s="887">
        <v>7061000</v>
      </c>
      <c r="CY21" s="917">
        <v>11093300</v>
      </c>
      <c r="CZ21" s="886">
        <v>0</v>
      </c>
      <c r="DA21" s="864">
        <v>0</v>
      </c>
      <c r="DB21" s="903">
        <v>0</v>
      </c>
      <c r="DC21" s="883">
        <v>0</v>
      </c>
      <c r="DD21" s="878">
        <v>6264500</v>
      </c>
      <c r="DE21" s="883">
        <v>0</v>
      </c>
      <c r="DF21" s="883">
        <v>0</v>
      </c>
      <c r="DG21" s="863">
        <v>0</v>
      </c>
      <c r="DH21" s="918">
        <v>0</v>
      </c>
      <c r="DI21" s="878">
        <v>4164900</v>
      </c>
      <c r="DJ21" s="883">
        <v>0</v>
      </c>
      <c r="DK21" s="883">
        <v>0</v>
      </c>
      <c r="DL21" s="863">
        <v>4044400</v>
      </c>
      <c r="DM21" s="887">
        <v>0</v>
      </c>
      <c r="DN21" s="886">
        <v>0</v>
      </c>
      <c r="DO21" s="881">
        <v>0</v>
      </c>
      <c r="DP21" s="886">
        <v>0</v>
      </c>
      <c r="DQ21" s="864">
        <v>0</v>
      </c>
    </row>
    <row r="22" spans="1:121" ht="15.75" customHeight="1">
      <c r="A22" s="11"/>
      <c r="B22" s="815"/>
      <c r="C22" s="878"/>
      <c r="D22" s="829"/>
      <c r="E22" s="875"/>
      <c r="F22" s="876"/>
      <c r="G22" s="907"/>
      <c r="H22" s="876"/>
      <c r="I22" s="875"/>
      <c r="J22" s="883"/>
      <c r="K22" s="879"/>
      <c r="L22" s="887"/>
      <c r="M22" s="906"/>
      <c r="N22" s="881"/>
      <c r="O22" s="886"/>
      <c r="P22" s="882"/>
      <c r="Q22" s="919"/>
      <c r="R22" s="729"/>
      <c r="S22" s="833"/>
      <c r="T22" s="882"/>
      <c r="U22" s="831"/>
      <c r="V22" s="908"/>
      <c r="W22" s="871"/>
      <c r="X22" s="910"/>
      <c r="Y22" s="871"/>
      <c r="Z22" s="907"/>
      <c r="AA22" s="910"/>
      <c r="AB22" s="878"/>
      <c r="AC22" s="875"/>
      <c r="AD22" s="875"/>
      <c r="AE22" s="911"/>
      <c r="AF22" s="880"/>
      <c r="AG22" s="881"/>
      <c r="AH22" s="886"/>
      <c r="AI22" s="881"/>
      <c r="AJ22" s="886"/>
      <c r="AK22" s="881"/>
      <c r="AL22" s="886"/>
      <c r="AM22" s="886"/>
      <c r="AN22" s="886"/>
      <c r="AO22" s="902"/>
      <c r="AP22" s="887"/>
      <c r="AQ22" s="888"/>
      <c r="AR22" s="889"/>
      <c r="AS22" s="889"/>
      <c r="AT22" s="890"/>
      <c r="AU22" s="912"/>
      <c r="AV22" s="890"/>
      <c r="AW22" s="890"/>
      <c r="AX22" s="890"/>
      <c r="AY22" s="913"/>
      <c r="AZ22" s="914"/>
      <c r="BA22" s="889"/>
      <c r="BB22" s="893"/>
      <c r="BC22" s="895"/>
      <c r="BD22" s="895"/>
      <c r="BE22" s="889"/>
      <c r="BF22" s="890"/>
      <c r="BG22" s="895"/>
      <c r="BH22" s="895"/>
      <c r="BI22" s="891"/>
      <c r="BJ22" s="892"/>
      <c r="BK22" s="890"/>
      <c r="BL22" s="889"/>
      <c r="BM22" s="915"/>
      <c r="BN22" s="895"/>
      <c r="BO22" s="895"/>
      <c r="BP22" s="890"/>
      <c r="BQ22" s="869"/>
      <c r="BR22" s="895"/>
      <c r="BS22" s="891"/>
      <c r="BT22" s="896"/>
      <c r="BU22" s="846"/>
      <c r="BV22" s="890"/>
      <c r="BW22" s="889"/>
      <c r="BX22" s="915"/>
      <c r="BY22" s="895"/>
      <c r="BZ22" s="890"/>
      <c r="CA22" s="916"/>
      <c r="CB22" s="890"/>
      <c r="CC22" s="891"/>
      <c r="CD22" s="898"/>
      <c r="CE22" s="845"/>
      <c r="CF22" s="845"/>
      <c r="CG22" s="890"/>
      <c r="CH22" s="845"/>
      <c r="CI22" s="866"/>
      <c r="CJ22" s="851"/>
      <c r="CK22" s="845"/>
      <c r="CL22" s="845"/>
      <c r="CM22" s="899"/>
      <c r="CN22" s="861"/>
      <c r="CO22" s="845"/>
      <c r="CP22" s="746"/>
      <c r="CQ22" s="920"/>
      <c r="CR22" s="901"/>
      <c r="CS22" s="717"/>
      <c r="CT22" s="886"/>
      <c r="CU22" s="901"/>
      <c r="CV22" s="886"/>
      <c r="CW22" s="902"/>
      <c r="CX22" s="887"/>
      <c r="CY22" s="917"/>
      <c r="CZ22" s="886"/>
      <c r="DA22" s="864"/>
      <c r="DB22" s="903"/>
      <c r="DC22" s="883"/>
      <c r="DD22" s="878"/>
      <c r="DE22" s="883"/>
      <c r="DF22" s="883"/>
      <c r="DG22" s="863"/>
      <c r="DH22" s="918"/>
      <c r="DI22" s="878"/>
      <c r="DJ22" s="883"/>
      <c r="DK22" s="883"/>
      <c r="DL22" s="863"/>
      <c r="DM22" s="887"/>
      <c r="DN22" s="886"/>
      <c r="DO22" s="881"/>
      <c r="DP22" s="886"/>
      <c r="DQ22" s="864"/>
    </row>
    <row r="23" spans="1:121" ht="15.75" customHeight="1">
      <c r="A23" s="11" t="s">
        <v>7</v>
      </c>
      <c r="B23" s="815">
        <f>SUM(C23:DQ23)</f>
        <v>1213557750</v>
      </c>
      <c r="C23" s="878">
        <v>10948500</v>
      </c>
      <c r="D23" s="829">
        <v>0</v>
      </c>
      <c r="E23" s="875">
        <v>0</v>
      </c>
      <c r="F23" s="875">
        <v>2875000</v>
      </c>
      <c r="G23" s="829">
        <v>0</v>
      </c>
      <c r="H23" s="875">
        <v>11500000</v>
      </c>
      <c r="I23" s="876">
        <v>22936000</v>
      </c>
      <c r="J23" s="883">
        <v>47895200</v>
      </c>
      <c r="K23" s="879">
        <v>0</v>
      </c>
      <c r="L23" s="880">
        <v>10852000</v>
      </c>
      <c r="M23" s="921">
        <v>0</v>
      </c>
      <c r="N23" s="881">
        <v>0</v>
      </c>
      <c r="O23" s="881">
        <v>19165500</v>
      </c>
      <c r="P23" s="882">
        <v>0</v>
      </c>
      <c r="Q23" s="882">
        <v>12320000</v>
      </c>
      <c r="R23" s="834">
        <v>0</v>
      </c>
      <c r="S23" s="882">
        <v>1840000</v>
      </c>
      <c r="T23" s="882">
        <v>0</v>
      </c>
      <c r="U23" s="831">
        <v>0</v>
      </c>
      <c r="V23" s="922">
        <v>16688000</v>
      </c>
      <c r="W23" s="883">
        <v>0</v>
      </c>
      <c r="X23" s="884">
        <v>0</v>
      </c>
      <c r="Y23" s="883">
        <v>0</v>
      </c>
      <c r="Z23" s="875">
        <v>0</v>
      </c>
      <c r="AA23" s="884">
        <v>0</v>
      </c>
      <c r="AB23" s="883">
        <v>1120000</v>
      </c>
      <c r="AC23" s="875">
        <v>0</v>
      </c>
      <c r="AD23" s="875">
        <v>3630000</v>
      </c>
      <c r="AE23" s="911">
        <v>9268000</v>
      </c>
      <c r="AF23" s="887">
        <v>0</v>
      </c>
      <c r="AG23" s="886">
        <v>0</v>
      </c>
      <c r="AH23" s="886">
        <v>6155000</v>
      </c>
      <c r="AI23" s="881">
        <v>0</v>
      </c>
      <c r="AJ23" s="886">
        <v>0</v>
      </c>
      <c r="AK23" s="881">
        <v>0</v>
      </c>
      <c r="AL23" s="886">
        <v>302750</v>
      </c>
      <c r="AM23" s="886">
        <v>0</v>
      </c>
      <c r="AN23" s="886">
        <v>10996400</v>
      </c>
      <c r="AO23" s="864">
        <v>0</v>
      </c>
      <c r="AP23" s="887">
        <v>1605000</v>
      </c>
      <c r="AQ23" s="888">
        <v>89007500</v>
      </c>
      <c r="AR23" s="889">
        <v>1377000</v>
      </c>
      <c r="AS23" s="889">
        <v>0</v>
      </c>
      <c r="AT23" s="889">
        <v>0</v>
      </c>
      <c r="AU23" s="846">
        <v>324000</v>
      </c>
      <c r="AV23" s="890">
        <v>0</v>
      </c>
      <c r="AW23" s="890">
        <v>18718000</v>
      </c>
      <c r="AX23" s="890">
        <v>0</v>
      </c>
      <c r="AY23" s="891">
        <v>0</v>
      </c>
      <c r="AZ23" s="892">
        <v>1536000</v>
      </c>
      <c r="BA23" s="889">
        <v>0</v>
      </c>
      <c r="BB23" s="893">
        <v>0</v>
      </c>
      <c r="BC23" s="895">
        <v>0</v>
      </c>
      <c r="BD23" s="895">
        <v>35521000</v>
      </c>
      <c r="BE23" s="890">
        <v>393390000</v>
      </c>
      <c r="BF23" s="890">
        <v>0</v>
      </c>
      <c r="BG23" s="895">
        <v>18385000</v>
      </c>
      <c r="BH23" s="895">
        <v>0</v>
      </c>
      <c r="BI23" s="891">
        <v>0</v>
      </c>
      <c r="BJ23" s="892">
        <v>0</v>
      </c>
      <c r="BK23" s="890">
        <v>226361000</v>
      </c>
      <c r="BL23" s="889">
        <v>100940100</v>
      </c>
      <c r="BM23" s="893">
        <v>0</v>
      </c>
      <c r="BN23" s="895">
        <v>0</v>
      </c>
      <c r="BO23" s="895">
        <v>0</v>
      </c>
      <c r="BP23" s="890">
        <v>0</v>
      </c>
      <c r="BQ23" s="852">
        <v>15380000</v>
      </c>
      <c r="BR23" s="895">
        <v>2380000</v>
      </c>
      <c r="BS23" s="891">
        <v>64000</v>
      </c>
      <c r="BT23" s="896">
        <v>1533000</v>
      </c>
      <c r="BU23" s="846">
        <v>0</v>
      </c>
      <c r="BV23" s="890">
        <v>25737000</v>
      </c>
      <c r="BW23" s="889">
        <v>0</v>
      </c>
      <c r="BX23" s="893">
        <v>7845000</v>
      </c>
      <c r="BY23" s="895">
        <v>12220000</v>
      </c>
      <c r="BZ23" s="890">
        <v>0</v>
      </c>
      <c r="CA23" s="916">
        <v>24129000.000000004</v>
      </c>
      <c r="CB23" s="890">
        <v>33000</v>
      </c>
      <c r="CC23" s="891">
        <v>2370000</v>
      </c>
      <c r="CD23" s="898">
        <v>0</v>
      </c>
      <c r="CE23" s="845">
        <v>480000</v>
      </c>
      <c r="CF23" s="845">
        <v>567000</v>
      </c>
      <c r="CG23" s="890">
        <v>0</v>
      </c>
      <c r="CH23" s="845">
        <v>0</v>
      </c>
      <c r="CI23" s="910">
        <v>0</v>
      </c>
      <c r="CJ23" s="923">
        <v>0</v>
      </c>
      <c r="CK23" s="845">
        <v>0</v>
      </c>
      <c r="CL23" s="845">
        <v>0</v>
      </c>
      <c r="CM23" s="855">
        <v>184800</v>
      </c>
      <c r="CN23" s="848">
        <v>0</v>
      </c>
      <c r="CO23" s="845">
        <v>0</v>
      </c>
      <c r="CP23" s="746">
        <v>28075000</v>
      </c>
      <c r="CQ23" s="900">
        <v>7680000</v>
      </c>
      <c r="CR23" s="886">
        <v>4233000</v>
      </c>
      <c r="CS23" s="717">
        <v>2260000</v>
      </c>
      <c r="CT23" s="886">
        <v>0</v>
      </c>
      <c r="CU23" s="886">
        <v>0</v>
      </c>
      <c r="CV23" s="886">
        <v>0</v>
      </c>
      <c r="CW23" s="864">
        <v>0</v>
      </c>
      <c r="CX23" s="887">
        <v>0</v>
      </c>
      <c r="CY23" s="886">
        <v>1590000</v>
      </c>
      <c r="CZ23" s="886">
        <v>0</v>
      </c>
      <c r="DA23" s="864">
        <v>0</v>
      </c>
      <c r="DB23" s="903">
        <v>0</v>
      </c>
      <c r="DC23" s="883">
        <v>0</v>
      </c>
      <c r="DD23" s="878">
        <v>0</v>
      </c>
      <c r="DE23" s="883">
        <v>0</v>
      </c>
      <c r="DF23" s="883">
        <v>0</v>
      </c>
      <c r="DG23" s="863">
        <v>0</v>
      </c>
      <c r="DH23" s="903">
        <v>0</v>
      </c>
      <c r="DI23" s="883">
        <v>1140000</v>
      </c>
      <c r="DJ23" s="883">
        <v>0</v>
      </c>
      <c r="DK23" s="883">
        <v>0</v>
      </c>
      <c r="DL23" s="924">
        <v>0</v>
      </c>
      <c r="DM23" s="887">
        <v>0</v>
      </c>
      <c r="DN23" s="886">
        <v>0</v>
      </c>
      <c r="DO23" s="881">
        <v>0</v>
      </c>
      <c r="DP23" s="886">
        <v>0</v>
      </c>
      <c r="DQ23" s="902">
        <v>0</v>
      </c>
    </row>
    <row r="24" spans="1:121" ht="15.75" customHeight="1">
      <c r="A24" s="11"/>
      <c r="B24" s="815"/>
      <c r="C24" s="878"/>
      <c r="D24" s="829"/>
      <c r="E24" s="875"/>
      <c r="F24" s="875"/>
      <c r="G24" s="829"/>
      <c r="H24" s="875"/>
      <c r="I24" s="876"/>
      <c r="J24" s="883"/>
      <c r="K24" s="879"/>
      <c r="L24" s="880"/>
      <c r="M24" s="921"/>
      <c r="N24" s="919"/>
      <c r="O24" s="881"/>
      <c r="P24" s="882"/>
      <c r="Q24" s="882"/>
      <c r="R24" s="835"/>
      <c r="S24" s="882"/>
      <c r="T24" s="882"/>
      <c r="U24" s="831"/>
      <c r="V24" s="922"/>
      <c r="W24" s="883"/>
      <c r="X24" s="884"/>
      <c r="Y24" s="883"/>
      <c r="Z24" s="875"/>
      <c r="AA24" s="884"/>
      <c r="AB24" s="883"/>
      <c r="AC24" s="875"/>
      <c r="AD24" s="875"/>
      <c r="AE24" s="911"/>
      <c r="AF24" s="887"/>
      <c r="AG24" s="886"/>
      <c r="AH24" s="886"/>
      <c r="AI24" s="881"/>
      <c r="AJ24" s="886"/>
      <c r="AK24" s="881"/>
      <c r="AL24" s="886"/>
      <c r="AM24" s="886"/>
      <c r="AN24" s="886"/>
      <c r="AO24" s="864"/>
      <c r="AP24" s="887"/>
      <c r="AQ24" s="888"/>
      <c r="AR24" s="889"/>
      <c r="AS24" s="889"/>
      <c r="AT24" s="889"/>
      <c r="AU24" s="846"/>
      <c r="AV24" s="890"/>
      <c r="AW24" s="890"/>
      <c r="AX24" s="890"/>
      <c r="AY24" s="891"/>
      <c r="AZ24" s="892"/>
      <c r="BA24" s="889"/>
      <c r="BB24" s="893"/>
      <c r="BC24" s="895"/>
      <c r="BD24" s="895"/>
      <c r="BE24" s="890"/>
      <c r="BF24" s="890"/>
      <c r="BG24" s="895"/>
      <c r="BH24" s="895"/>
      <c r="BI24" s="891"/>
      <c r="BJ24" s="892"/>
      <c r="BK24" s="890"/>
      <c r="BL24" s="889"/>
      <c r="BM24" s="893"/>
      <c r="BN24" s="895"/>
      <c r="BO24" s="895"/>
      <c r="BP24" s="890"/>
      <c r="BQ24" s="852"/>
      <c r="BR24" s="895"/>
      <c r="BS24" s="891"/>
      <c r="BT24" s="896"/>
      <c r="BU24" s="846"/>
      <c r="BV24" s="890"/>
      <c r="BW24" s="889"/>
      <c r="BX24" s="893"/>
      <c r="BY24" s="895"/>
      <c r="BZ24" s="890"/>
      <c r="CA24" s="916"/>
      <c r="CB24" s="890"/>
      <c r="CC24" s="891"/>
      <c r="CD24" s="898"/>
      <c r="CE24" s="845"/>
      <c r="CF24" s="845"/>
      <c r="CG24" s="890"/>
      <c r="CH24" s="845"/>
      <c r="CI24" s="910"/>
      <c r="CJ24" s="923"/>
      <c r="CK24" s="851"/>
      <c r="CL24" s="845"/>
      <c r="CM24" s="855"/>
      <c r="CN24" s="848"/>
      <c r="CO24" s="845"/>
      <c r="CP24" s="746"/>
      <c r="CQ24" s="900"/>
      <c r="CR24" s="925"/>
      <c r="CS24" s="727"/>
      <c r="CT24" s="925"/>
      <c r="CU24" s="886"/>
      <c r="CV24" s="925"/>
      <c r="CW24" s="864"/>
      <c r="CX24" s="887"/>
      <c r="CY24" s="886"/>
      <c r="CZ24" s="886"/>
      <c r="DA24" s="864"/>
      <c r="DB24" s="903"/>
      <c r="DC24" s="883"/>
      <c r="DD24" s="878"/>
      <c r="DE24" s="883"/>
      <c r="DF24" s="883"/>
      <c r="DG24" s="863"/>
      <c r="DH24" s="903"/>
      <c r="DI24" s="883"/>
      <c r="DJ24" s="883"/>
      <c r="DK24" s="883"/>
      <c r="DL24" s="924"/>
      <c r="DM24" s="887"/>
      <c r="DN24" s="886"/>
      <c r="DO24" s="881"/>
      <c r="DP24" s="886"/>
      <c r="DQ24" s="902"/>
    </row>
    <row r="25" spans="1:121" ht="15.75" customHeight="1">
      <c r="A25" s="11" t="s">
        <v>9</v>
      </c>
      <c r="B25" s="815">
        <f>SUM(C25:DQ25)</f>
        <v>22989130</v>
      </c>
      <c r="C25" s="883">
        <v>1164800</v>
      </c>
      <c r="D25" s="907">
        <v>0</v>
      </c>
      <c r="E25" s="875">
        <v>0</v>
      </c>
      <c r="F25" s="876">
        <v>0</v>
      </c>
      <c r="G25" s="907">
        <v>0</v>
      </c>
      <c r="H25" s="878">
        <v>120750</v>
      </c>
      <c r="I25" s="876">
        <v>0</v>
      </c>
      <c r="J25" s="878">
        <v>0</v>
      </c>
      <c r="K25" s="879">
        <v>0</v>
      </c>
      <c r="L25" s="880">
        <v>0</v>
      </c>
      <c r="M25" s="881">
        <v>395300</v>
      </c>
      <c r="N25" s="882">
        <v>836270</v>
      </c>
      <c r="O25" s="886">
        <v>938050</v>
      </c>
      <c r="P25" s="882">
        <v>0</v>
      </c>
      <c r="Q25" s="882">
        <v>0</v>
      </c>
      <c r="R25" s="833">
        <v>671160</v>
      </c>
      <c r="S25" s="881">
        <v>143750</v>
      </c>
      <c r="T25" s="882">
        <v>0</v>
      </c>
      <c r="U25" s="831">
        <v>0</v>
      </c>
      <c r="V25" s="922">
        <v>0</v>
      </c>
      <c r="W25" s="883">
        <v>0</v>
      </c>
      <c r="X25" s="884">
        <v>0</v>
      </c>
      <c r="Y25" s="883">
        <v>0</v>
      </c>
      <c r="Z25" s="875">
        <v>0</v>
      </c>
      <c r="AA25" s="926">
        <v>0</v>
      </c>
      <c r="AB25" s="883">
        <v>0</v>
      </c>
      <c r="AC25" s="875">
        <v>0</v>
      </c>
      <c r="AD25" s="875">
        <v>0</v>
      </c>
      <c r="AE25" s="924">
        <v>0</v>
      </c>
      <c r="AF25" s="880">
        <v>0</v>
      </c>
      <c r="AG25" s="881">
        <v>0</v>
      </c>
      <c r="AH25" s="881">
        <v>1149000</v>
      </c>
      <c r="AI25" s="881">
        <v>0</v>
      </c>
      <c r="AJ25" s="881">
        <v>0</v>
      </c>
      <c r="AK25" s="881">
        <v>0</v>
      </c>
      <c r="AL25" s="886">
        <v>0</v>
      </c>
      <c r="AM25" s="886">
        <v>0</v>
      </c>
      <c r="AN25" s="886">
        <v>0</v>
      </c>
      <c r="AO25" s="864">
        <v>0</v>
      </c>
      <c r="AP25" s="887">
        <v>0</v>
      </c>
      <c r="AQ25" s="888">
        <v>1234000</v>
      </c>
      <c r="AR25" s="889">
        <v>0</v>
      </c>
      <c r="AS25" s="889">
        <v>0</v>
      </c>
      <c r="AT25" s="890">
        <v>0</v>
      </c>
      <c r="AU25" s="869">
        <v>0</v>
      </c>
      <c r="AV25" s="889">
        <v>0</v>
      </c>
      <c r="AW25" s="890">
        <v>0</v>
      </c>
      <c r="AX25" s="890">
        <v>0</v>
      </c>
      <c r="AY25" s="891">
        <v>0</v>
      </c>
      <c r="AZ25" s="892">
        <v>0</v>
      </c>
      <c r="BA25" s="889">
        <v>0</v>
      </c>
      <c r="BB25" s="915">
        <v>207600</v>
      </c>
      <c r="BC25" s="895">
        <v>0</v>
      </c>
      <c r="BD25" s="895">
        <v>118500</v>
      </c>
      <c r="BE25" s="890">
        <v>826000</v>
      </c>
      <c r="BF25" s="890">
        <v>0</v>
      </c>
      <c r="BG25" s="895">
        <v>777000</v>
      </c>
      <c r="BH25" s="895">
        <v>0</v>
      </c>
      <c r="BI25" s="891">
        <v>0</v>
      </c>
      <c r="BJ25" s="892">
        <v>0</v>
      </c>
      <c r="BK25" s="890">
        <v>2389000</v>
      </c>
      <c r="BL25" s="889">
        <v>156500</v>
      </c>
      <c r="BM25" s="915">
        <v>0</v>
      </c>
      <c r="BN25" s="895">
        <v>0</v>
      </c>
      <c r="BO25" s="895">
        <v>0</v>
      </c>
      <c r="BP25" s="890">
        <v>0</v>
      </c>
      <c r="BQ25" s="852">
        <v>265250</v>
      </c>
      <c r="BR25" s="895">
        <v>1097350</v>
      </c>
      <c r="BS25" s="891">
        <v>319250</v>
      </c>
      <c r="BT25" s="896">
        <v>339800</v>
      </c>
      <c r="BU25" s="890">
        <v>48000</v>
      </c>
      <c r="BV25" s="890">
        <v>354600</v>
      </c>
      <c r="BW25" s="889">
        <v>0</v>
      </c>
      <c r="BX25" s="915">
        <v>0</v>
      </c>
      <c r="BY25" s="895">
        <v>0</v>
      </c>
      <c r="BZ25" s="890">
        <v>0</v>
      </c>
      <c r="CA25" s="916">
        <v>0</v>
      </c>
      <c r="CB25" s="890">
        <v>0</v>
      </c>
      <c r="CC25" s="913">
        <v>0</v>
      </c>
      <c r="CD25" s="898">
        <v>312250</v>
      </c>
      <c r="CE25" s="845">
        <v>908700</v>
      </c>
      <c r="CF25" s="845">
        <v>99000</v>
      </c>
      <c r="CG25" s="890">
        <v>0</v>
      </c>
      <c r="CH25" s="845">
        <v>0</v>
      </c>
      <c r="CI25" s="910">
        <v>0</v>
      </c>
      <c r="CJ25" s="923">
        <v>0</v>
      </c>
      <c r="CK25" s="923">
        <v>0</v>
      </c>
      <c r="CL25" s="845">
        <v>0</v>
      </c>
      <c r="CM25" s="855">
        <v>915400</v>
      </c>
      <c r="CN25" s="848">
        <v>0</v>
      </c>
      <c r="CO25" s="845">
        <v>0</v>
      </c>
      <c r="CP25" s="742">
        <v>295250</v>
      </c>
      <c r="CQ25" s="900">
        <v>1520100</v>
      </c>
      <c r="CR25" s="901">
        <v>726850</v>
      </c>
      <c r="CS25" s="720">
        <v>0</v>
      </c>
      <c r="CT25" s="901">
        <v>187500</v>
      </c>
      <c r="CU25" s="886">
        <v>521100</v>
      </c>
      <c r="CV25" s="925">
        <v>247500</v>
      </c>
      <c r="CW25" s="864">
        <v>1389700</v>
      </c>
      <c r="CX25" s="887">
        <v>0</v>
      </c>
      <c r="CY25" s="886">
        <v>56000</v>
      </c>
      <c r="CZ25" s="886">
        <v>0</v>
      </c>
      <c r="DA25" s="864">
        <v>0</v>
      </c>
      <c r="DB25" s="903">
        <v>0</v>
      </c>
      <c r="DC25" s="883">
        <v>0</v>
      </c>
      <c r="DD25" s="878">
        <v>1999050</v>
      </c>
      <c r="DE25" s="883">
        <v>0</v>
      </c>
      <c r="DF25" s="883">
        <v>0</v>
      </c>
      <c r="DG25" s="863">
        <v>0</v>
      </c>
      <c r="DH25" s="903">
        <v>0</v>
      </c>
      <c r="DI25" s="883">
        <v>258800</v>
      </c>
      <c r="DJ25" s="883">
        <v>0</v>
      </c>
      <c r="DK25" s="883">
        <v>0</v>
      </c>
      <c r="DL25" s="863">
        <v>0</v>
      </c>
      <c r="DM25" s="887">
        <v>0</v>
      </c>
      <c r="DN25" s="886">
        <v>0</v>
      </c>
      <c r="DO25" s="881">
        <v>0</v>
      </c>
      <c r="DP25" s="886">
        <v>0</v>
      </c>
      <c r="DQ25" s="864">
        <v>0</v>
      </c>
    </row>
    <row r="26" spans="1:121" ht="15.75" customHeight="1">
      <c r="A26" s="11"/>
      <c r="B26" s="815"/>
      <c r="C26" s="883"/>
      <c r="D26" s="907"/>
      <c r="E26" s="875"/>
      <c r="F26" s="876"/>
      <c r="G26" s="907"/>
      <c r="H26" s="878"/>
      <c r="I26" s="876"/>
      <c r="J26" s="878"/>
      <c r="K26" s="879"/>
      <c r="L26" s="880"/>
      <c r="M26" s="881"/>
      <c r="N26" s="882"/>
      <c r="O26" s="886"/>
      <c r="P26" s="882"/>
      <c r="Q26" s="882"/>
      <c r="R26" s="833"/>
      <c r="S26" s="881"/>
      <c r="T26" s="882"/>
      <c r="U26" s="831"/>
      <c r="V26" s="922"/>
      <c r="W26" s="883"/>
      <c r="X26" s="884"/>
      <c r="Y26" s="883"/>
      <c r="Z26" s="875"/>
      <c r="AA26" s="926"/>
      <c r="AB26" s="883"/>
      <c r="AC26" s="875"/>
      <c r="AD26" s="875"/>
      <c r="AE26" s="924"/>
      <c r="AF26" s="880"/>
      <c r="AG26" s="881"/>
      <c r="AH26" s="881"/>
      <c r="AI26" s="881"/>
      <c r="AJ26" s="881"/>
      <c r="AK26" s="881"/>
      <c r="AL26" s="886"/>
      <c r="AM26" s="886"/>
      <c r="AN26" s="886"/>
      <c r="AO26" s="864"/>
      <c r="AP26" s="887"/>
      <c r="AQ26" s="888"/>
      <c r="AR26" s="889"/>
      <c r="AS26" s="889"/>
      <c r="AT26" s="890"/>
      <c r="AU26" s="869"/>
      <c r="AV26" s="889"/>
      <c r="AW26" s="890"/>
      <c r="AX26" s="890"/>
      <c r="AY26" s="891"/>
      <c r="AZ26" s="892"/>
      <c r="BA26" s="889"/>
      <c r="BB26" s="915"/>
      <c r="BC26" s="895"/>
      <c r="BD26" s="895"/>
      <c r="BE26" s="890"/>
      <c r="BF26" s="890"/>
      <c r="BG26" s="895"/>
      <c r="BH26" s="895"/>
      <c r="BI26" s="891"/>
      <c r="BJ26" s="892"/>
      <c r="BK26" s="890"/>
      <c r="BL26" s="889"/>
      <c r="BM26" s="915"/>
      <c r="BN26" s="895"/>
      <c r="BO26" s="895"/>
      <c r="BP26" s="890"/>
      <c r="BQ26" s="852"/>
      <c r="BR26" s="895"/>
      <c r="BS26" s="891"/>
      <c r="BT26" s="896"/>
      <c r="BU26" s="890"/>
      <c r="BV26" s="890"/>
      <c r="BW26" s="889"/>
      <c r="BX26" s="915"/>
      <c r="BY26" s="895"/>
      <c r="BZ26" s="890"/>
      <c r="CA26" s="916"/>
      <c r="CB26" s="890"/>
      <c r="CC26" s="913"/>
      <c r="CD26" s="898"/>
      <c r="CE26" s="845"/>
      <c r="CF26" s="845"/>
      <c r="CG26" s="890"/>
      <c r="CH26" s="845"/>
      <c r="CI26" s="910"/>
      <c r="CJ26" s="923"/>
      <c r="CK26" s="923"/>
      <c r="CL26" s="845"/>
      <c r="CM26" s="855"/>
      <c r="CN26" s="848"/>
      <c r="CO26" s="845"/>
      <c r="CP26" s="742"/>
      <c r="CQ26" s="900"/>
      <c r="CR26" s="901"/>
      <c r="CS26" s="720"/>
      <c r="CT26" s="901"/>
      <c r="CU26" s="886"/>
      <c r="CV26" s="925"/>
      <c r="CW26" s="864"/>
      <c r="CX26" s="887"/>
      <c r="CY26" s="886"/>
      <c r="CZ26" s="886"/>
      <c r="DA26" s="864"/>
      <c r="DB26" s="903"/>
      <c r="DC26" s="883"/>
      <c r="DD26" s="878"/>
      <c r="DE26" s="883"/>
      <c r="DF26" s="883"/>
      <c r="DG26" s="863"/>
      <c r="DH26" s="903"/>
      <c r="DI26" s="883"/>
      <c r="DJ26" s="883"/>
      <c r="DK26" s="883"/>
      <c r="DL26" s="863"/>
      <c r="DM26" s="887"/>
      <c r="DN26" s="886"/>
      <c r="DO26" s="881"/>
      <c r="DP26" s="886"/>
      <c r="DQ26" s="864"/>
    </row>
    <row r="27" spans="1:121" ht="15.75" customHeight="1">
      <c r="A27" s="11" t="s">
        <v>146</v>
      </c>
      <c r="B27" s="815">
        <f>SUM(C27:DQ27)</f>
        <v>329858200</v>
      </c>
      <c r="C27" s="927">
        <v>4906300</v>
      </c>
      <c r="D27" s="829">
        <v>0</v>
      </c>
      <c r="E27" s="927">
        <v>208200</v>
      </c>
      <c r="F27" s="927">
        <v>200500</v>
      </c>
      <c r="G27" s="829">
        <v>0</v>
      </c>
      <c r="H27" s="927">
        <v>1190550</v>
      </c>
      <c r="I27" s="875">
        <v>0</v>
      </c>
      <c r="J27" s="883">
        <v>0</v>
      </c>
      <c r="K27" s="879">
        <v>0</v>
      </c>
      <c r="L27" s="928">
        <v>1107350</v>
      </c>
      <c r="M27" s="929">
        <v>968000</v>
      </c>
      <c r="N27" s="881">
        <v>571500</v>
      </c>
      <c r="O27" s="881">
        <v>1757200</v>
      </c>
      <c r="P27" s="882">
        <v>0</v>
      </c>
      <c r="Q27" s="881">
        <v>316000</v>
      </c>
      <c r="R27" s="834">
        <v>1582000</v>
      </c>
      <c r="S27" s="881">
        <v>1624000</v>
      </c>
      <c r="T27" s="882">
        <v>0</v>
      </c>
      <c r="U27" s="831">
        <v>3500</v>
      </c>
      <c r="V27" s="930">
        <v>5679200</v>
      </c>
      <c r="W27" s="883">
        <v>0</v>
      </c>
      <c r="X27" s="931">
        <v>3571500.0000000005</v>
      </c>
      <c r="Y27" s="883">
        <v>0</v>
      </c>
      <c r="Z27" s="875">
        <v>0</v>
      </c>
      <c r="AA27" s="931">
        <v>284700</v>
      </c>
      <c r="AB27" s="927">
        <v>2044800</v>
      </c>
      <c r="AC27" s="875">
        <v>0</v>
      </c>
      <c r="AD27" s="875">
        <v>0</v>
      </c>
      <c r="AE27" s="932">
        <v>715600</v>
      </c>
      <c r="AF27" s="928">
        <v>0</v>
      </c>
      <c r="AG27" s="929">
        <v>81500</v>
      </c>
      <c r="AH27" s="881">
        <v>332500.00000000006</v>
      </c>
      <c r="AI27" s="881">
        <v>0</v>
      </c>
      <c r="AJ27" s="881">
        <v>0</v>
      </c>
      <c r="AK27" s="881">
        <v>0</v>
      </c>
      <c r="AL27" s="881">
        <v>0</v>
      </c>
      <c r="AM27" s="881">
        <v>0</v>
      </c>
      <c r="AN27" s="881">
        <v>591300</v>
      </c>
      <c r="AO27" s="902">
        <v>1157000</v>
      </c>
      <c r="AP27" s="880">
        <v>488000</v>
      </c>
      <c r="AQ27" s="888">
        <v>2446400</v>
      </c>
      <c r="AR27" s="933">
        <v>0</v>
      </c>
      <c r="AS27" s="933">
        <v>1789200</v>
      </c>
      <c r="AT27" s="933">
        <v>0</v>
      </c>
      <c r="AU27" s="934">
        <v>0</v>
      </c>
      <c r="AV27" s="935">
        <v>2358250</v>
      </c>
      <c r="AW27" s="935">
        <v>1686599.9999999998</v>
      </c>
      <c r="AX27" s="935">
        <v>0</v>
      </c>
      <c r="AY27" s="936">
        <v>725000</v>
      </c>
      <c r="AZ27" s="937">
        <v>210000</v>
      </c>
      <c r="BA27" s="935">
        <v>351300</v>
      </c>
      <c r="BB27" s="938">
        <v>13943250</v>
      </c>
      <c r="BC27" s="933">
        <v>233950</v>
      </c>
      <c r="BD27" s="933">
        <v>3439700</v>
      </c>
      <c r="BE27" s="933">
        <v>3884300</v>
      </c>
      <c r="BF27" s="933">
        <v>0</v>
      </c>
      <c r="BG27" s="933">
        <v>1918200</v>
      </c>
      <c r="BH27" s="933">
        <v>0</v>
      </c>
      <c r="BI27" s="939">
        <v>0</v>
      </c>
      <c r="BJ27" s="940">
        <v>0</v>
      </c>
      <c r="BK27" s="933">
        <v>8246600</v>
      </c>
      <c r="BL27" s="933">
        <v>3507900</v>
      </c>
      <c r="BM27" s="938">
        <v>0</v>
      </c>
      <c r="BN27" s="933">
        <v>0</v>
      </c>
      <c r="BO27" s="933">
        <v>0</v>
      </c>
      <c r="BP27" s="933">
        <v>0</v>
      </c>
      <c r="BQ27" s="941">
        <v>0</v>
      </c>
      <c r="BR27" s="933">
        <v>441400</v>
      </c>
      <c r="BS27" s="939">
        <v>1153300</v>
      </c>
      <c r="BT27" s="940">
        <v>1374000</v>
      </c>
      <c r="BU27" s="890">
        <v>1428000</v>
      </c>
      <c r="BV27" s="933">
        <v>0</v>
      </c>
      <c r="BW27" s="933">
        <v>0</v>
      </c>
      <c r="BX27" s="938">
        <v>0</v>
      </c>
      <c r="BY27" s="933">
        <v>0</v>
      </c>
      <c r="BZ27" s="933">
        <v>0</v>
      </c>
      <c r="CA27" s="938">
        <v>0</v>
      </c>
      <c r="CB27" s="933">
        <v>0</v>
      </c>
      <c r="CC27" s="939">
        <v>555000</v>
      </c>
      <c r="CD27" s="940">
        <v>14023700</v>
      </c>
      <c r="CE27" s="941">
        <v>7349600</v>
      </c>
      <c r="CF27" s="845">
        <v>0</v>
      </c>
      <c r="CG27" s="933">
        <v>0</v>
      </c>
      <c r="CH27" s="845">
        <v>0</v>
      </c>
      <c r="CI27" s="844">
        <v>0</v>
      </c>
      <c r="CJ27" s="845">
        <v>0</v>
      </c>
      <c r="CK27" s="923">
        <v>0</v>
      </c>
      <c r="CL27" s="871">
        <v>0</v>
      </c>
      <c r="CM27" s="855">
        <v>7375800</v>
      </c>
      <c r="CN27" s="848">
        <v>0</v>
      </c>
      <c r="CO27" s="830">
        <v>0</v>
      </c>
      <c r="CP27" s="746">
        <v>96463650</v>
      </c>
      <c r="CQ27" s="880">
        <v>13408800</v>
      </c>
      <c r="CR27" s="881">
        <v>18578000</v>
      </c>
      <c r="CS27" s="720">
        <v>8655600</v>
      </c>
      <c r="CT27" s="886">
        <v>0</v>
      </c>
      <c r="CU27" s="886">
        <v>23715300</v>
      </c>
      <c r="CV27" s="881">
        <v>141300</v>
      </c>
      <c r="CW27" s="902">
        <v>35836200</v>
      </c>
      <c r="CX27" s="880">
        <v>6505500</v>
      </c>
      <c r="CY27" s="881">
        <v>6108600</v>
      </c>
      <c r="CZ27" s="886">
        <v>0</v>
      </c>
      <c r="DA27" s="864">
        <v>0</v>
      </c>
      <c r="DB27" s="942">
        <v>64800</v>
      </c>
      <c r="DC27" s="883">
        <v>0</v>
      </c>
      <c r="DD27" s="927">
        <v>8560000</v>
      </c>
      <c r="DE27" s="883">
        <v>0</v>
      </c>
      <c r="DF27" s="883">
        <v>0</v>
      </c>
      <c r="DG27" s="863">
        <v>0</v>
      </c>
      <c r="DH27" s="903">
        <v>0</v>
      </c>
      <c r="DI27" s="878">
        <v>3205550</v>
      </c>
      <c r="DJ27" s="878">
        <v>0</v>
      </c>
      <c r="DK27" s="943">
        <v>56700</v>
      </c>
      <c r="DL27" s="872">
        <v>138750</v>
      </c>
      <c r="DM27" s="928">
        <v>0</v>
      </c>
      <c r="DN27" s="886">
        <v>0</v>
      </c>
      <c r="DO27" s="929">
        <v>137800</v>
      </c>
      <c r="DP27" s="886">
        <v>459000</v>
      </c>
      <c r="DQ27" s="873">
        <v>0</v>
      </c>
    </row>
    <row r="28" spans="1:121" ht="15.75" customHeight="1">
      <c r="A28" s="11"/>
      <c r="B28" s="815"/>
      <c r="C28" s="927"/>
      <c r="D28" s="829"/>
      <c r="E28" s="944"/>
      <c r="F28" s="927"/>
      <c r="G28" s="829"/>
      <c r="H28" s="927"/>
      <c r="I28" s="875"/>
      <c r="J28" s="883"/>
      <c r="K28" s="879"/>
      <c r="L28" s="928"/>
      <c r="M28" s="929"/>
      <c r="N28" s="881"/>
      <c r="O28" s="881"/>
      <c r="P28" s="882"/>
      <c r="Q28" s="881"/>
      <c r="R28" s="835"/>
      <c r="S28" s="919"/>
      <c r="T28" s="882"/>
      <c r="U28" s="831"/>
      <c r="V28" s="930"/>
      <c r="W28" s="883"/>
      <c r="X28" s="945"/>
      <c r="Y28" s="883"/>
      <c r="Z28" s="884"/>
      <c r="AA28" s="931"/>
      <c r="AB28" s="927"/>
      <c r="AC28" s="875"/>
      <c r="AD28" s="875"/>
      <c r="AE28" s="946"/>
      <c r="AF28" s="928"/>
      <c r="AG28" s="929"/>
      <c r="AH28" s="881"/>
      <c r="AI28" s="881"/>
      <c r="AJ28" s="881"/>
      <c r="AK28" s="881"/>
      <c r="AL28" s="881"/>
      <c r="AM28" s="881"/>
      <c r="AN28" s="881"/>
      <c r="AO28" s="902"/>
      <c r="AP28" s="880"/>
      <c r="AQ28" s="888"/>
      <c r="AR28" s="933"/>
      <c r="AS28" s="933"/>
      <c r="AT28" s="933"/>
      <c r="AU28" s="934"/>
      <c r="AV28" s="935"/>
      <c r="AW28" s="935"/>
      <c r="AX28" s="935"/>
      <c r="AY28" s="936"/>
      <c r="AZ28" s="937"/>
      <c r="BA28" s="935"/>
      <c r="BB28" s="938"/>
      <c r="BC28" s="933"/>
      <c r="BD28" s="933"/>
      <c r="BE28" s="933"/>
      <c r="BF28" s="933"/>
      <c r="BG28" s="933"/>
      <c r="BH28" s="933"/>
      <c r="BI28" s="939"/>
      <c r="BJ28" s="940"/>
      <c r="BK28" s="933"/>
      <c r="BL28" s="933"/>
      <c r="BM28" s="938"/>
      <c r="BN28" s="933"/>
      <c r="BO28" s="933"/>
      <c r="BP28" s="933"/>
      <c r="BQ28" s="941"/>
      <c r="BR28" s="933"/>
      <c r="BS28" s="939"/>
      <c r="BT28" s="940"/>
      <c r="BU28" s="890"/>
      <c r="BV28" s="933"/>
      <c r="BW28" s="933"/>
      <c r="BX28" s="938"/>
      <c r="BY28" s="933"/>
      <c r="BZ28" s="933"/>
      <c r="CA28" s="938"/>
      <c r="CB28" s="933"/>
      <c r="CC28" s="939"/>
      <c r="CD28" s="940"/>
      <c r="CE28" s="941"/>
      <c r="CF28" s="845"/>
      <c r="CG28" s="933"/>
      <c r="CH28" s="845"/>
      <c r="CI28" s="844"/>
      <c r="CJ28" s="845"/>
      <c r="CK28" s="923"/>
      <c r="CL28" s="871"/>
      <c r="CM28" s="855"/>
      <c r="CN28" s="848"/>
      <c r="CO28" s="830"/>
      <c r="CP28" s="746"/>
      <c r="CQ28" s="880"/>
      <c r="CR28" s="881"/>
      <c r="CS28" s="720"/>
      <c r="CT28" s="886"/>
      <c r="CU28" s="886"/>
      <c r="CV28" s="881"/>
      <c r="CW28" s="902"/>
      <c r="CX28" s="880"/>
      <c r="CY28" s="881"/>
      <c r="CZ28" s="886"/>
      <c r="DA28" s="864"/>
      <c r="DB28" s="942"/>
      <c r="DC28" s="883"/>
      <c r="DD28" s="927"/>
      <c r="DE28" s="883"/>
      <c r="DF28" s="883"/>
      <c r="DG28" s="863"/>
      <c r="DH28" s="903"/>
      <c r="DI28" s="878"/>
      <c r="DJ28" s="878"/>
      <c r="DK28" s="943"/>
      <c r="DL28" s="872"/>
      <c r="DM28" s="928"/>
      <c r="DN28" s="886"/>
      <c r="DO28" s="929"/>
      <c r="DP28" s="886"/>
      <c r="DQ28" s="873"/>
    </row>
    <row r="29" spans="1:121" ht="15.75" customHeight="1">
      <c r="A29" s="11" t="s">
        <v>147</v>
      </c>
      <c r="B29" s="815">
        <f>SUM(C29:DQ29)</f>
        <v>274975500</v>
      </c>
      <c r="C29" s="927">
        <v>74178800</v>
      </c>
      <c r="D29" s="829">
        <v>0</v>
      </c>
      <c r="E29" s="875">
        <v>5995000</v>
      </c>
      <c r="F29" s="927">
        <v>0</v>
      </c>
      <c r="G29" s="829">
        <v>0</v>
      </c>
      <c r="H29" s="927">
        <v>348000</v>
      </c>
      <c r="I29" s="927">
        <v>0</v>
      </c>
      <c r="J29" s="883">
        <v>0</v>
      </c>
      <c r="K29" s="879">
        <v>0</v>
      </c>
      <c r="L29" s="887">
        <v>0</v>
      </c>
      <c r="M29" s="929">
        <v>2060500</v>
      </c>
      <c r="N29" s="881">
        <v>1931500</v>
      </c>
      <c r="O29" s="881">
        <v>995000</v>
      </c>
      <c r="P29" s="882">
        <v>0</v>
      </c>
      <c r="Q29" s="881">
        <v>1309500</v>
      </c>
      <c r="R29" s="882">
        <v>0</v>
      </c>
      <c r="S29" s="882">
        <v>16476600</v>
      </c>
      <c r="T29" s="882">
        <v>0</v>
      </c>
      <c r="U29" s="947">
        <v>0</v>
      </c>
      <c r="V29" s="903">
        <v>913600</v>
      </c>
      <c r="W29" s="883">
        <v>0</v>
      </c>
      <c r="X29" s="884">
        <v>0</v>
      </c>
      <c r="Y29" s="883">
        <v>0</v>
      </c>
      <c r="Z29" s="931">
        <v>0</v>
      </c>
      <c r="AA29" s="931">
        <v>0</v>
      </c>
      <c r="AB29" s="883">
        <v>27898000</v>
      </c>
      <c r="AC29" s="875">
        <v>0</v>
      </c>
      <c r="AD29" s="875">
        <v>0</v>
      </c>
      <c r="AE29" s="911">
        <v>0</v>
      </c>
      <c r="AF29" s="928">
        <v>0</v>
      </c>
      <c r="AG29" s="929">
        <v>0</v>
      </c>
      <c r="AH29" s="881">
        <v>0</v>
      </c>
      <c r="AI29" s="881">
        <v>0</v>
      </c>
      <c r="AJ29" s="881">
        <v>0</v>
      </c>
      <c r="AK29" s="881">
        <v>0</v>
      </c>
      <c r="AL29" s="881">
        <v>0</v>
      </c>
      <c r="AM29" s="881">
        <v>0</v>
      </c>
      <c r="AN29" s="881">
        <v>0</v>
      </c>
      <c r="AO29" s="902">
        <v>0</v>
      </c>
      <c r="AP29" s="880">
        <v>2831500</v>
      </c>
      <c r="AQ29" s="888">
        <v>1608200</v>
      </c>
      <c r="AR29" s="933">
        <v>0</v>
      </c>
      <c r="AS29" s="933">
        <v>18257300</v>
      </c>
      <c r="AT29" s="933">
        <v>0</v>
      </c>
      <c r="AU29" s="941">
        <v>2048000</v>
      </c>
      <c r="AV29" s="933">
        <v>0</v>
      </c>
      <c r="AW29" s="933">
        <v>0</v>
      </c>
      <c r="AX29" s="933">
        <v>576000</v>
      </c>
      <c r="AY29" s="939">
        <v>1153000</v>
      </c>
      <c r="AZ29" s="940">
        <v>260000</v>
      </c>
      <c r="BA29" s="933">
        <v>0</v>
      </c>
      <c r="BB29" s="938">
        <v>16210350</v>
      </c>
      <c r="BC29" s="933">
        <v>0</v>
      </c>
      <c r="BD29" s="933">
        <v>8562400</v>
      </c>
      <c r="BE29" s="933">
        <v>7809650</v>
      </c>
      <c r="BF29" s="933">
        <v>0</v>
      </c>
      <c r="BG29" s="933">
        <v>22287000</v>
      </c>
      <c r="BH29" s="948">
        <v>0</v>
      </c>
      <c r="BI29" s="949">
        <v>0</v>
      </c>
      <c r="BJ29" s="950">
        <v>0</v>
      </c>
      <c r="BK29" s="933">
        <v>767000</v>
      </c>
      <c r="BL29" s="933">
        <v>612200</v>
      </c>
      <c r="BM29" s="951">
        <v>0</v>
      </c>
      <c r="BN29" s="948">
        <v>0</v>
      </c>
      <c r="BO29" s="948">
        <v>0</v>
      </c>
      <c r="BP29" s="948">
        <v>0</v>
      </c>
      <c r="BQ29" s="952">
        <v>2431899.9999999995</v>
      </c>
      <c r="BR29" s="933">
        <v>0</v>
      </c>
      <c r="BS29" s="939">
        <v>183000</v>
      </c>
      <c r="BT29" s="940">
        <v>227500</v>
      </c>
      <c r="BU29" s="890">
        <v>51000</v>
      </c>
      <c r="BV29" s="933">
        <v>0</v>
      </c>
      <c r="BW29" s="933">
        <v>982000</v>
      </c>
      <c r="BX29" s="938">
        <v>0</v>
      </c>
      <c r="BY29" s="948">
        <v>0</v>
      </c>
      <c r="BZ29" s="948">
        <v>0</v>
      </c>
      <c r="CA29" s="951">
        <v>3000</v>
      </c>
      <c r="CB29" s="948">
        <v>0</v>
      </c>
      <c r="CC29" s="949">
        <v>0</v>
      </c>
      <c r="CD29" s="950">
        <v>362900</v>
      </c>
      <c r="CE29" s="845">
        <v>0</v>
      </c>
      <c r="CF29" s="943">
        <v>494000</v>
      </c>
      <c r="CG29" s="948">
        <v>0</v>
      </c>
      <c r="CH29" s="845">
        <v>0</v>
      </c>
      <c r="CI29" s="844">
        <v>0</v>
      </c>
      <c r="CJ29" s="845">
        <v>0</v>
      </c>
      <c r="CK29" s="845">
        <v>0</v>
      </c>
      <c r="CL29" s="845">
        <v>0</v>
      </c>
      <c r="CM29" s="855">
        <v>215900</v>
      </c>
      <c r="CN29" s="848">
        <v>0</v>
      </c>
      <c r="CO29" s="953">
        <v>0</v>
      </c>
      <c r="CP29" s="746">
        <v>27608350</v>
      </c>
      <c r="CQ29" s="880">
        <v>2446300</v>
      </c>
      <c r="CR29" s="881">
        <v>4661300</v>
      </c>
      <c r="CS29" s="720">
        <v>1603400</v>
      </c>
      <c r="CT29" s="886">
        <v>85500</v>
      </c>
      <c r="CU29" s="881">
        <v>503500</v>
      </c>
      <c r="CV29" s="886">
        <v>205500</v>
      </c>
      <c r="CW29" s="902">
        <v>1088000</v>
      </c>
      <c r="CX29" s="887">
        <v>4689000</v>
      </c>
      <c r="CY29" s="881">
        <v>2611000</v>
      </c>
      <c r="CZ29" s="886">
        <v>0</v>
      </c>
      <c r="DA29" s="864">
        <v>0</v>
      </c>
      <c r="DB29" s="903">
        <v>752000</v>
      </c>
      <c r="DC29" s="883">
        <v>0</v>
      </c>
      <c r="DD29" s="927">
        <v>6554150</v>
      </c>
      <c r="DE29" s="883">
        <v>0</v>
      </c>
      <c r="DF29" s="883">
        <v>0</v>
      </c>
      <c r="DG29" s="863">
        <v>0</v>
      </c>
      <c r="DH29" s="903">
        <v>0</v>
      </c>
      <c r="DI29" s="878">
        <v>1431500</v>
      </c>
      <c r="DJ29" s="883">
        <v>0</v>
      </c>
      <c r="DK29" s="878">
        <v>0</v>
      </c>
      <c r="DL29" s="863">
        <v>695700</v>
      </c>
      <c r="DM29" s="887">
        <v>0</v>
      </c>
      <c r="DN29" s="886">
        <v>0</v>
      </c>
      <c r="DO29" s="929">
        <v>0</v>
      </c>
      <c r="DP29" s="886">
        <v>0</v>
      </c>
      <c r="DQ29" s="864">
        <v>0</v>
      </c>
    </row>
    <row r="30" spans="1:121" ht="15.75" customHeight="1" thickBot="1">
      <c r="A30" s="246"/>
      <c r="B30" s="816"/>
      <c r="C30" s="247"/>
      <c r="D30" s="247"/>
      <c r="E30" s="247"/>
      <c r="F30" s="247"/>
      <c r="G30" s="247"/>
      <c r="H30" s="247"/>
      <c r="I30" s="247"/>
      <c r="J30" s="247"/>
      <c r="K30" s="817"/>
      <c r="L30" s="818"/>
      <c r="M30" s="819"/>
      <c r="N30" s="819"/>
      <c r="O30" s="819"/>
      <c r="P30" s="819"/>
      <c r="Q30" s="819"/>
      <c r="R30" s="819"/>
      <c r="S30" s="819"/>
      <c r="T30" s="819"/>
      <c r="U30" s="820"/>
      <c r="V30" s="821"/>
      <c r="W30" s="816"/>
      <c r="X30" s="816"/>
      <c r="Y30" s="816"/>
      <c r="Z30" s="816"/>
      <c r="AA30" s="816"/>
      <c r="AB30" s="816"/>
      <c r="AC30" s="816"/>
      <c r="AD30" s="822"/>
      <c r="AE30" s="823"/>
      <c r="AF30" s="783"/>
      <c r="AG30" s="816"/>
      <c r="AH30" s="816"/>
      <c r="AI30" s="816"/>
      <c r="AJ30" s="816"/>
      <c r="AK30" s="816"/>
      <c r="AL30" s="816"/>
      <c r="AM30" s="816"/>
      <c r="AN30" s="816"/>
      <c r="AO30" s="824"/>
      <c r="AP30" s="821"/>
      <c r="AQ30" s="781"/>
      <c r="AR30" s="247"/>
      <c r="AS30" s="247"/>
      <c r="AT30" s="247"/>
      <c r="AU30" s="247"/>
      <c r="AV30" s="247"/>
      <c r="AW30" s="247"/>
      <c r="AX30" s="247"/>
      <c r="AY30" s="248"/>
      <c r="AZ30" s="783"/>
      <c r="BA30" s="247"/>
      <c r="BB30" s="822"/>
      <c r="BC30" s="816"/>
      <c r="BD30" s="816"/>
      <c r="BE30" s="816"/>
      <c r="BF30" s="816"/>
      <c r="BG30" s="816"/>
      <c r="BH30" s="816"/>
      <c r="BI30" s="824"/>
      <c r="BJ30" s="821"/>
      <c r="BK30" s="816"/>
      <c r="BL30" s="816"/>
      <c r="BM30" s="822"/>
      <c r="BN30" s="816"/>
      <c r="BO30" s="816"/>
      <c r="BP30" s="816"/>
      <c r="BQ30" s="816"/>
      <c r="BR30" s="816"/>
      <c r="BS30" s="824"/>
      <c r="BT30" s="821"/>
      <c r="BU30" s="816"/>
      <c r="BV30" s="816"/>
      <c r="BW30" s="816"/>
      <c r="BX30" s="822"/>
      <c r="BY30" s="816"/>
      <c r="BZ30" s="816"/>
      <c r="CA30" s="816"/>
      <c r="CB30" s="816"/>
      <c r="CC30" s="824"/>
      <c r="CD30" s="821"/>
      <c r="CE30" s="816"/>
      <c r="CF30" s="816"/>
      <c r="CG30" s="816"/>
      <c r="CH30" s="816"/>
      <c r="CI30" s="822"/>
      <c r="CJ30" s="816"/>
      <c r="CK30" s="816"/>
      <c r="CL30" s="816"/>
      <c r="CM30" s="824"/>
      <c r="CN30" s="821"/>
      <c r="CO30" s="816"/>
      <c r="CP30" s="825"/>
      <c r="CQ30" s="821"/>
      <c r="CR30" s="816"/>
      <c r="CS30" s="816"/>
      <c r="CT30" s="816"/>
      <c r="CU30" s="816"/>
      <c r="CV30" s="816"/>
      <c r="CW30" s="824"/>
      <c r="CX30" s="821"/>
      <c r="CY30" s="816"/>
      <c r="CZ30" s="816"/>
      <c r="DA30" s="824"/>
      <c r="DB30" s="785"/>
      <c r="DC30" s="249"/>
      <c r="DD30" s="249"/>
      <c r="DE30" s="249"/>
      <c r="DF30" s="249"/>
      <c r="DG30" s="250"/>
      <c r="DH30" s="785"/>
      <c r="DI30" s="249"/>
      <c r="DJ30" s="249"/>
      <c r="DK30" s="249"/>
      <c r="DL30" s="250"/>
      <c r="DM30" s="818"/>
      <c r="DN30" s="819"/>
      <c r="DO30" s="819"/>
      <c r="DP30" s="819"/>
      <c r="DQ30" s="826"/>
    </row>
  </sheetData>
  <sheetProtection/>
  <mergeCells count="272">
    <mergeCell ref="DF6:DG6"/>
    <mergeCell ref="DP6:DQ6"/>
    <mergeCell ref="CQ7:CW7"/>
    <mergeCell ref="CX7:DA7"/>
    <mergeCell ref="DB7:DG7"/>
    <mergeCell ref="DH7:DL7"/>
    <mergeCell ref="B2:K2"/>
    <mergeCell ref="B3:K3"/>
    <mergeCell ref="J6:K6"/>
    <mergeCell ref="T6:U6"/>
    <mergeCell ref="AD6:AE6"/>
    <mergeCell ref="AN6:AO6"/>
    <mergeCell ref="R5:U5"/>
    <mergeCell ref="L7:U7"/>
    <mergeCell ref="AF7:AO7"/>
    <mergeCell ref="AP7:AY7"/>
    <mergeCell ref="AZ7:BI7"/>
    <mergeCell ref="BJ7:BS7"/>
    <mergeCell ref="V7:AE7"/>
    <mergeCell ref="BT7:CC7"/>
    <mergeCell ref="CD7:CM7"/>
    <mergeCell ref="CN7:CP7"/>
    <mergeCell ref="DQ12:DQ13"/>
    <mergeCell ref="DQ8:DQ11"/>
    <mergeCell ref="DM12:DM13"/>
    <mergeCell ref="DN12:DN13"/>
    <mergeCell ref="DO12:DO13"/>
    <mergeCell ref="DP12:DP13"/>
    <mergeCell ref="DM7:DQ7"/>
    <mergeCell ref="DM8:DM11"/>
    <mergeCell ref="DN8:DN11"/>
    <mergeCell ref="DO8:DO11"/>
    <mergeCell ref="DP8:DP11"/>
    <mergeCell ref="CH8:CH11"/>
    <mergeCell ref="DL8:DL11"/>
    <mergeCell ref="CU8:CU11"/>
    <mergeCell ref="CJ8:CJ11"/>
    <mergeCell ref="CM8:CM11"/>
    <mergeCell ref="DB8:DB11"/>
    <mergeCell ref="CS8:CS11"/>
    <mergeCell ref="BM12:BM13"/>
    <mergeCell ref="BU8:BU11"/>
    <mergeCell ref="BX12:BX13"/>
    <mergeCell ref="BZ12:BZ13"/>
    <mergeCell ref="CM12:CM13"/>
    <mergeCell ref="CB12:CB13"/>
    <mergeCell ref="CE8:CE11"/>
    <mergeCell ref="CQ12:CQ13"/>
    <mergeCell ref="CJ12:CJ13"/>
    <mergeCell ref="BJ12:BJ13"/>
    <mergeCell ref="BO12:BO13"/>
    <mergeCell ref="BR8:BR11"/>
    <mergeCell ref="BJ8:BJ11"/>
    <mergeCell ref="BR12:BR13"/>
    <mergeCell ref="BN12:BN13"/>
    <mergeCell ref="BM8:BM11"/>
    <mergeCell ref="BL8:BL11"/>
    <mergeCell ref="BO8:BO11"/>
    <mergeCell ref="BP8:BP11"/>
    <mergeCell ref="AY8:AY11"/>
    <mergeCell ref="DL12:DL13"/>
    <mergeCell ref="BT8:BT11"/>
    <mergeCell ref="CG8:CG11"/>
    <mergeCell ref="BZ8:BZ11"/>
    <mergeCell ref="CD8:CD11"/>
    <mergeCell ref="BY8:BY11"/>
    <mergeCell ref="DF8:DF11"/>
    <mergeCell ref="CA12:CA13"/>
    <mergeCell ref="DA8:DA11"/>
    <mergeCell ref="CT12:CT13"/>
    <mergeCell ref="BH8:BH11"/>
    <mergeCell ref="BI8:BI11"/>
    <mergeCell ref="AJ12:AJ13"/>
    <mergeCell ref="BN8:BN11"/>
    <mergeCell ref="BC12:BC13"/>
    <mergeCell ref="BF12:BF13"/>
    <mergeCell ref="BH12:BH13"/>
    <mergeCell ref="AR8:AR11"/>
    <mergeCell ref="BW12:BW13"/>
    <mergeCell ref="DK12:DK13"/>
    <mergeCell ref="DJ12:DJ13"/>
    <mergeCell ref="DG8:DG11"/>
    <mergeCell ref="DH8:DH11"/>
    <mergeCell ref="DI8:DI11"/>
    <mergeCell ref="DA12:DA13"/>
    <mergeCell ref="DG12:DG13"/>
    <mergeCell ref="DI12:DI13"/>
    <mergeCell ref="DF12:DF13"/>
    <mergeCell ref="DH12:DH13"/>
    <mergeCell ref="DE12:DE13"/>
    <mergeCell ref="AR12:AR13"/>
    <mergeCell ref="CH12:CH13"/>
    <mergeCell ref="DD12:DD13"/>
    <mergeCell ref="DC12:DC13"/>
    <mergeCell ref="CP12:CP13"/>
    <mergeCell ref="CO12:CO13"/>
    <mergeCell ref="CX12:CX13"/>
    <mergeCell ref="CW12:CW13"/>
    <mergeCell ref="CN12:CN13"/>
    <mergeCell ref="AZ12:AZ13"/>
    <mergeCell ref="CV12:CV13"/>
    <mergeCell ref="CV8:CV11"/>
    <mergeCell ref="CX8:CX11"/>
    <mergeCell ref="CK8:CK11"/>
    <mergeCell ref="CQ8:CQ11"/>
    <mergeCell ref="CR8:CR11"/>
    <mergeCell ref="CS12:CS13"/>
    <mergeCell ref="CW8:CW11"/>
    <mergeCell ref="CL12:CL13"/>
    <mergeCell ref="CD12:CD13"/>
    <mergeCell ref="CN8:CN11"/>
    <mergeCell ref="CO8:CO11"/>
    <mergeCell ref="CC8:CC11"/>
    <mergeCell ref="CF8:CF11"/>
    <mergeCell ref="CE12:CE13"/>
    <mergeCell ref="CL8:CL11"/>
    <mergeCell ref="CF12:CF13"/>
    <mergeCell ref="AX6:AY6"/>
    <mergeCell ref="BH6:BI6"/>
    <mergeCell ref="BR6:BS6"/>
    <mergeCell ref="AU8:AU11"/>
    <mergeCell ref="BE8:BE11"/>
    <mergeCell ref="CP8:CP11"/>
    <mergeCell ref="CB8:CB11"/>
    <mergeCell ref="BX8:BX11"/>
    <mergeCell ref="CA8:CA11"/>
    <mergeCell ref="AX8:AX11"/>
    <mergeCell ref="BT12:BT13"/>
    <mergeCell ref="BQ12:BQ13"/>
    <mergeCell ref="BI12:BI13"/>
    <mergeCell ref="BS8:BS11"/>
    <mergeCell ref="BV8:BV11"/>
    <mergeCell ref="BA8:BA11"/>
    <mergeCell ref="BB8:BB11"/>
    <mergeCell ref="BD8:BD11"/>
    <mergeCell ref="BF8:BF11"/>
    <mergeCell ref="BL12:BL13"/>
    <mergeCell ref="BS12:BS13"/>
    <mergeCell ref="BW8:BW11"/>
    <mergeCell ref="BU12:BU13"/>
    <mergeCell ref="BK8:BK11"/>
    <mergeCell ref="AE8:AE11"/>
    <mergeCell ref="BE12:BE13"/>
    <mergeCell ref="AN12:AN13"/>
    <mergeCell ref="AG8:AG11"/>
    <mergeCell ref="AV8:AV11"/>
    <mergeCell ref="AU12:AU13"/>
    <mergeCell ref="AS8:AS11"/>
    <mergeCell ref="AQ12:AQ13"/>
    <mergeCell ref="AY12:AY13"/>
    <mergeCell ref="AT12:AT13"/>
    <mergeCell ref="AW8:AW11"/>
    <mergeCell ref="BG8:BG11"/>
    <mergeCell ref="BC8:BC11"/>
    <mergeCell ref="AT8:AT11"/>
    <mergeCell ref="AX12:AX13"/>
    <mergeCell ref="AS12:AS13"/>
    <mergeCell ref="L8:L11"/>
    <mergeCell ref="T8:T11"/>
    <mergeCell ref="X8:X11"/>
    <mergeCell ref="S8:S11"/>
    <mergeCell ref="V8:V11"/>
    <mergeCell ref="W8:W11"/>
    <mergeCell ref="A7:A11"/>
    <mergeCell ref="J8:J11"/>
    <mergeCell ref="C8:C11"/>
    <mergeCell ref="B7:B11"/>
    <mergeCell ref="D8:D11"/>
    <mergeCell ref="G8:G11"/>
    <mergeCell ref="E8:E11"/>
    <mergeCell ref="F8:F11"/>
    <mergeCell ref="I8:I11"/>
    <mergeCell ref="C7:K7"/>
    <mergeCell ref="X12:X13"/>
    <mergeCell ref="V12:V13"/>
    <mergeCell ref="N8:N11"/>
    <mergeCell ref="S12:S13"/>
    <mergeCell ref="Q8:Q11"/>
    <mergeCell ref="R8:R11"/>
    <mergeCell ref="O8:O11"/>
    <mergeCell ref="Q12:Q13"/>
    <mergeCell ref="N12:N13"/>
    <mergeCell ref="O12:O13"/>
    <mergeCell ref="AC12:AC13"/>
    <mergeCell ref="U12:U13"/>
    <mergeCell ref="U8:U11"/>
    <mergeCell ref="CY12:CY13"/>
    <mergeCell ref="M8:M11"/>
    <mergeCell ref="K8:K11"/>
    <mergeCell ref="K12:K13"/>
    <mergeCell ref="AA8:AA11"/>
    <mergeCell ref="BD12:BD13"/>
    <mergeCell ref="AB8:AB11"/>
    <mergeCell ref="I12:I13"/>
    <mergeCell ref="M12:M13"/>
    <mergeCell ref="DC8:DC11"/>
    <mergeCell ref="DE8:DE11"/>
    <mergeCell ref="DD8:DD11"/>
    <mergeCell ref="DK8:DK11"/>
    <mergeCell ref="DJ8:DJ11"/>
    <mergeCell ref="J12:J13"/>
    <mergeCell ref="AA12:AA13"/>
    <mergeCell ref="AB12:AB13"/>
    <mergeCell ref="R12:R13"/>
    <mergeCell ref="AL12:AL13"/>
    <mergeCell ref="AI8:AI11"/>
    <mergeCell ref="T12:T13"/>
    <mergeCell ref="A12:A13"/>
    <mergeCell ref="E12:E13"/>
    <mergeCell ref="F12:F13"/>
    <mergeCell ref="B12:B13"/>
    <mergeCell ref="C12:C13"/>
    <mergeCell ref="D12:D13"/>
    <mergeCell ref="AC8:AC11"/>
    <mergeCell ref="AF8:AF11"/>
    <mergeCell ref="AJ8:AJ11"/>
    <mergeCell ref="BY12:BY13"/>
    <mergeCell ref="G12:G13"/>
    <mergeCell ref="P8:P11"/>
    <mergeCell ref="P12:P13"/>
    <mergeCell ref="H8:H11"/>
    <mergeCell ref="H12:H13"/>
    <mergeCell ref="L12:L13"/>
    <mergeCell ref="W12:W13"/>
    <mergeCell ref="AI12:AI13"/>
    <mergeCell ref="AE12:AE13"/>
    <mergeCell ref="AD12:AD13"/>
    <mergeCell ref="Y8:Y11"/>
    <mergeCell ref="Z8:Z11"/>
    <mergeCell ref="AD8:AD11"/>
    <mergeCell ref="Z12:Z13"/>
    <mergeCell ref="Y12:Y13"/>
    <mergeCell ref="AF12:AF13"/>
    <mergeCell ref="AG12:AG13"/>
    <mergeCell ref="AM12:AM13"/>
    <mergeCell ref="AN8:AN11"/>
    <mergeCell ref="AL8:AL11"/>
    <mergeCell ref="AK8:AK11"/>
    <mergeCell ref="AP12:AP13"/>
    <mergeCell ref="AH12:AH13"/>
    <mergeCell ref="AK12:AK13"/>
    <mergeCell ref="AO12:AO13"/>
    <mergeCell ref="BV12:BV13"/>
    <mergeCell ref="CG12:CG13"/>
    <mergeCell ref="AM8:AM11"/>
    <mergeCell ref="AH8:AH11"/>
    <mergeCell ref="AV12:AV13"/>
    <mergeCell ref="BB12:BB13"/>
    <mergeCell ref="AZ8:AZ11"/>
    <mergeCell ref="BA12:BA13"/>
    <mergeCell ref="AQ8:AQ11"/>
    <mergeCell ref="BG12:BG13"/>
    <mergeCell ref="BP12:BP13"/>
    <mergeCell ref="AW12:AW13"/>
    <mergeCell ref="CY8:CY11"/>
    <mergeCell ref="AO8:AO11"/>
    <mergeCell ref="AP8:AP11"/>
    <mergeCell ref="CU12:CU13"/>
    <mergeCell ref="CT8:CT11"/>
    <mergeCell ref="CR12:CR13"/>
    <mergeCell ref="BQ8:BQ11"/>
    <mergeCell ref="BK12:BK13"/>
    <mergeCell ref="CB6:CC6"/>
    <mergeCell ref="CL6:CM6"/>
    <mergeCell ref="CV6:CW6"/>
    <mergeCell ref="DB12:DB13"/>
    <mergeCell ref="CZ8:CZ11"/>
    <mergeCell ref="CZ12:CZ13"/>
    <mergeCell ref="CI12:CI13"/>
    <mergeCell ref="CC12:CC13"/>
    <mergeCell ref="CI8:CI11"/>
    <mergeCell ref="CK12:CK13"/>
  </mergeCells>
  <printOptions/>
  <pageMargins left="2.17" right="0.748031496" top="1" bottom="0.734251969" header="0.31496062992126" footer="0.511811023622047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8"/>
  <sheetViews>
    <sheetView zoomScale="90" zoomScaleNormal="90" zoomScalePageLayoutView="0" workbookViewId="0" topLeftCell="A1">
      <selection activeCell="A3" sqref="A3:F3"/>
    </sheetView>
  </sheetViews>
  <sheetFormatPr defaultColWidth="9.140625" defaultRowHeight="16.5" customHeight="1"/>
  <cols>
    <col min="1" max="1" width="29.28125" style="1" customWidth="1"/>
    <col min="2" max="2" width="27.421875" style="1" customWidth="1"/>
    <col min="3" max="3" width="26.140625" style="1" customWidth="1"/>
    <col min="4" max="4" width="25.57421875" style="1" customWidth="1"/>
    <col min="5" max="5" width="26.00390625" style="1" customWidth="1"/>
    <col min="6" max="6" width="31.57421875" style="1" customWidth="1"/>
    <col min="7" max="7" width="4.8515625" style="1" customWidth="1"/>
    <col min="8" max="8" width="31.8515625" style="1" customWidth="1"/>
    <col min="9" max="9" width="9.140625" style="1" customWidth="1"/>
    <col min="10" max="10" width="9.57421875" style="1" bestFit="1" customWidth="1"/>
    <col min="11" max="16384" width="9.140625" style="1" customWidth="1"/>
  </cols>
  <sheetData>
    <row r="2" spans="1:7" ht="16.5" customHeight="1">
      <c r="A2" s="1297" t="s">
        <v>418</v>
      </c>
      <c r="B2" s="1297"/>
      <c r="C2" s="1297"/>
      <c r="D2" s="1297"/>
      <c r="E2" s="1297"/>
      <c r="F2" s="1297"/>
      <c r="G2" s="259"/>
    </row>
    <row r="3" spans="1:7" ht="16.5" customHeight="1">
      <c r="A3" s="1300" t="s">
        <v>397</v>
      </c>
      <c r="B3" s="1300"/>
      <c r="C3" s="1300"/>
      <c r="D3" s="1300"/>
      <c r="E3" s="1300"/>
      <c r="F3" s="1300"/>
      <c r="G3" s="260"/>
    </row>
    <row r="4" spans="1:7" ht="16.5" customHeight="1">
      <c r="A4" s="260"/>
      <c r="B4" s="260"/>
      <c r="C4" s="260"/>
      <c r="D4" s="260"/>
      <c r="E4" s="260"/>
      <c r="F4" s="260"/>
      <c r="G4" s="260"/>
    </row>
    <row r="5" spans="1:7" ht="16.5" customHeight="1">
      <c r="A5" s="62"/>
      <c r="B5" s="62"/>
      <c r="C5" s="62"/>
      <c r="D5" s="62"/>
      <c r="E5" s="62"/>
      <c r="F5" s="62"/>
      <c r="G5" s="62"/>
    </row>
    <row r="6" spans="1:7" ht="16.5" customHeight="1" thickBot="1">
      <c r="A6" s="30"/>
      <c r="B6" s="30"/>
      <c r="C6" s="30"/>
      <c r="D6" s="30"/>
      <c r="E6" s="1390" t="s">
        <v>59</v>
      </c>
      <c r="F6" s="1390"/>
      <c r="G6" s="6"/>
    </row>
    <row r="7" spans="1:7" ht="16.5" customHeight="1">
      <c r="A7" s="1006" t="s">
        <v>19</v>
      </c>
      <c r="B7" s="1222" t="s">
        <v>0</v>
      </c>
      <c r="C7" s="1014" t="s">
        <v>105</v>
      </c>
      <c r="D7" s="1014" t="s">
        <v>106</v>
      </c>
      <c r="E7" s="1014" t="s">
        <v>107</v>
      </c>
      <c r="F7" s="1224" t="s">
        <v>108</v>
      </c>
      <c r="G7" s="28"/>
    </row>
    <row r="8" spans="1:7" ht="16.5" customHeight="1">
      <c r="A8" s="1391"/>
      <c r="B8" s="1223"/>
      <c r="C8" s="996"/>
      <c r="D8" s="996"/>
      <c r="E8" s="996"/>
      <c r="F8" s="990"/>
      <c r="G8" s="3"/>
    </row>
    <row r="9" spans="1:7" ht="16.5" customHeight="1">
      <c r="A9" s="1226" t="s">
        <v>0</v>
      </c>
      <c r="B9" s="1384">
        <f>SUM(C9:F9)</f>
        <v>2954691375.5</v>
      </c>
      <c r="C9" s="1386">
        <f>SUM(C11:C26)</f>
        <v>641390352.5</v>
      </c>
      <c r="D9" s="1386">
        <f>SUM(D11:D27)</f>
        <v>570646673</v>
      </c>
      <c r="E9" s="1386">
        <f>SUM(E11:E27)</f>
        <v>694172590</v>
      </c>
      <c r="F9" s="1388">
        <f>SUM(F11:F27)</f>
        <v>1048481760</v>
      </c>
      <c r="G9" s="261"/>
    </row>
    <row r="10" spans="1:7" ht="16.5" customHeight="1">
      <c r="A10" s="1383"/>
      <c r="B10" s="1385"/>
      <c r="C10" s="1387"/>
      <c r="D10" s="1387"/>
      <c r="E10" s="1387"/>
      <c r="F10" s="1389"/>
      <c r="G10" s="28"/>
    </row>
    <row r="11" spans="1:7" ht="16.5" customHeight="1">
      <c r="A11" s="262"/>
      <c r="B11" s="263"/>
      <c r="C11" s="264"/>
      <c r="D11" s="264"/>
      <c r="E11" s="264"/>
      <c r="F11" s="265"/>
      <c r="G11" s="266"/>
    </row>
    <row r="12" spans="1:8" ht="16.5" customHeight="1">
      <c r="A12" s="11" t="s">
        <v>5</v>
      </c>
      <c r="B12" s="263">
        <f>SUM(C12:F12)</f>
        <v>585887030</v>
      </c>
      <c r="C12" s="267">
        <v>166673700</v>
      </c>
      <c r="D12" s="267">
        <v>130170070</v>
      </c>
      <c r="E12" s="267">
        <v>149429960</v>
      </c>
      <c r="F12" s="268">
        <v>139613300</v>
      </c>
      <c r="G12" s="48"/>
      <c r="H12" s="269"/>
    </row>
    <row r="13" spans="1:8" ht="16.5" customHeight="1">
      <c r="A13" s="11"/>
      <c r="B13" s="263"/>
      <c r="C13" s="267"/>
      <c r="D13" s="267"/>
      <c r="E13" s="267"/>
      <c r="F13" s="268"/>
      <c r="G13" s="48"/>
      <c r="H13" s="269"/>
    </row>
    <row r="14" spans="1:8" ht="16.5" customHeight="1">
      <c r="A14" s="11" t="s">
        <v>6</v>
      </c>
      <c r="B14" s="263">
        <f>SUM(C14:F14)</f>
        <v>27231380</v>
      </c>
      <c r="C14" s="267">
        <v>6371570</v>
      </c>
      <c r="D14" s="270">
        <v>7998100</v>
      </c>
      <c r="E14" s="267">
        <v>6633330</v>
      </c>
      <c r="F14" s="268">
        <v>6228380</v>
      </c>
      <c r="H14" s="269"/>
    </row>
    <row r="15" spans="1:8" ht="16.5" customHeight="1">
      <c r="A15" s="11"/>
      <c r="B15" s="263"/>
      <c r="C15" s="267"/>
      <c r="D15" s="270"/>
      <c r="E15" s="267"/>
      <c r="F15" s="268"/>
      <c r="H15" s="269"/>
    </row>
    <row r="16" spans="1:8" ht="16.5" customHeight="1">
      <c r="A16" s="11" t="s">
        <v>4</v>
      </c>
      <c r="B16" s="263">
        <f>SUM(C16:F16)</f>
        <v>91405300</v>
      </c>
      <c r="C16" s="271">
        <v>18046700</v>
      </c>
      <c r="D16" s="271">
        <v>19227000</v>
      </c>
      <c r="E16" s="271">
        <v>22110300</v>
      </c>
      <c r="F16" s="272">
        <v>32021300</v>
      </c>
      <c r="G16" s="48"/>
      <c r="H16" s="269"/>
    </row>
    <row r="17" spans="1:8" ht="16.5" customHeight="1">
      <c r="A17" s="11"/>
      <c r="B17" s="263"/>
      <c r="C17" s="271"/>
      <c r="D17" s="271"/>
      <c r="E17" s="271"/>
      <c r="F17" s="272"/>
      <c r="G17" s="48"/>
      <c r="H17" s="269"/>
    </row>
    <row r="18" spans="1:8" ht="16.5" customHeight="1">
      <c r="A18" s="11" t="s">
        <v>3</v>
      </c>
      <c r="B18" s="263">
        <f>SUM(C18:F18)</f>
        <v>408787085.5</v>
      </c>
      <c r="C18" s="267">
        <v>83914142.5</v>
      </c>
      <c r="D18" s="267">
        <v>99821453</v>
      </c>
      <c r="E18" s="267">
        <v>95206150</v>
      </c>
      <c r="F18" s="268">
        <v>129845340</v>
      </c>
      <c r="G18" s="273"/>
      <c r="H18" s="269"/>
    </row>
    <row r="19" spans="1:8" ht="16.5" customHeight="1">
      <c r="A19" s="11"/>
      <c r="B19" s="263"/>
      <c r="C19" s="267"/>
      <c r="D19" s="267"/>
      <c r="E19" s="267"/>
      <c r="F19" s="268"/>
      <c r="G19" s="273"/>
      <c r="H19" s="269"/>
    </row>
    <row r="20" spans="1:8" ht="16.5" customHeight="1">
      <c r="A20" s="11" t="s">
        <v>7</v>
      </c>
      <c r="B20" s="263">
        <f>SUM(C20:F20)</f>
        <v>1213557750</v>
      </c>
      <c r="C20" s="267">
        <v>239467000</v>
      </c>
      <c r="D20" s="267">
        <v>152967000</v>
      </c>
      <c r="E20" s="267">
        <v>245452600</v>
      </c>
      <c r="F20" s="268">
        <v>575671150</v>
      </c>
      <c r="G20" s="48"/>
      <c r="H20" s="269"/>
    </row>
    <row r="21" spans="1:8" ht="16.5" customHeight="1">
      <c r="A21" s="11"/>
      <c r="B21" s="263"/>
      <c r="C21" s="267"/>
      <c r="D21" s="267"/>
      <c r="E21" s="267"/>
      <c r="F21" s="268"/>
      <c r="G21" s="48"/>
      <c r="H21" s="269"/>
    </row>
    <row r="22" spans="1:8" ht="16.5" customHeight="1">
      <c r="A22" s="11" t="s">
        <v>9</v>
      </c>
      <c r="B22" s="263">
        <f>SUM(C22:F22)</f>
        <v>22989130</v>
      </c>
      <c r="C22" s="267">
        <v>5071190</v>
      </c>
      <c r="D22" s="267">
        <v>6756800</v>
      </c>
      <c r="E22" s="267">
        <v>5850250</v>
      </c>
      <c r="F22" s="268">
        <v>5310890</v>
      </c>
      <c r="G22" s="48"/>
      <c r="H22" s="269"/>
    </row>
    <row r="23" spans="1:8" ht="16.5" customHeight="1">
      <c r="A23" s="11"/>
      <c r="B23" s="263"/>
      <c r="C23" s="267"/>
      <c r="D23" s="267"/>
      <c r="E23" s="267"/>
      <c r="F23" s="268"/>
      <c r="G23" s="48"/>
      <c r="H23" s="269"/>
    </row>
    <row r="24" spans="1:8" ht="16.5" customHeight="1">
      <c r="A24" s="11" t="s">
        <v>146</v>
      </c>
      <c r="B24" s="263">
        <f>SUM(C24:F24)</f>
        <v>329858200</v>
      </c>
      <c r="C24" s="267">
        <v>83701450</v>
      </c>
      <c r="D24" s="267">
        <v>88795400</v>
      </c>
      <c r="E24" s="267">
        <v>82021600</v>
      </c>
      <c r="F24" s="268">
        <v>75339750</v>
      </c>
      <c r="G24" s="48"/>
      <c r="H24" s="269"/>
    </row>
    <row r="25" spans="1:8" ht="16.5" customHeight="1">
      <c r="A25" s="11"/>
      <c r="B25" s="263"/>
      <c r="C25" s="267"/>
      <c r="D25" s="267"/>
      <c r="E25" s="267"/>
      <c r="F25" s="268"/>
      <c r="G25" s="48"/>
      <c r="H25" s="269"/>
    </row>
    <row r="26" spans="1:8" ht="16.5" customHeight="1">
      <c r="A26" s="11" t="s">
        <v>147</v>
      </c>
      <c r="B26" s="263">
        <f>SUM(C26:F26)</f>
        <v>274975500</v>
      </c>
      <c r="C26" s="267">
        <v>38144600</v>
      </c>
      <c r="D26" s="267">
        <v>64910850</v>
      </c>
      <c r="E26" s="267">
        <v>87468400</v>
      </c>
      <c r="F26" s="268">
        <v>84451650</v>
      </c>
      <c r="G26" s="48"/>
      <c r="H26" s="269"/>
    </row>
    <row r="27" spans="1:7" ht="16.5" customHeight="1" thickBot="1">
      <c r="A27" s="274"/>
      <c r="B27" s="275"/>
      <c r="C27" s="275"/>
      <c r="D27" s="275"/>
      <c r="E27" s="275"/>
      <c r="F27" s="276"/>
      <c r="G27" s="266"/>
    </row>
    <row r="28" spans="2:7" ht="16.5" customHeight="1">
      <c r="B28" s="5"/>
      <c r="E28" s="4"/>
      <c r="F28" s="4"/>
      <c r="G28" s="4"/>
    </row>
  </sheetData>
  <sheetProtection/>
  <mergeCells count="15">
    <mergeCell ref="D7:D8"/>
    <mergeCell ref="E7:E8"/>
    <mergeCell ref="A2:F2"/>
    <mergeCell ref="A3:F3"/>
    <mergeCell ref="E6:F6"/>
    <mergeCell ref="F7:F8"/>
    <mergeCell ref="A7:A8"/>
    <mergeCell ref="B7:B8"/>
    <mergeCell ref="C7:C8"/>
    <mergeCell ref="A9:A10"/>
    <mergeCell ref="B9:B10"/>
    <mergeCell ref="C9:C10"/>
    <mergeCell ref="D9:D10"/>
    <mergeCell ref="E9:E10"/>
    <mergeCell ref="F9:F10"/>
  </mergeCells>
  <printOptions/>
  <pageMargins left="1.220472440944882" right="0.7480314960629921" top="0.35433070866141736" bottom="0.984251968503937" header="0.2362204724409449" footer="0.5118110236220472"/>
  <pageSetup horizontalDpi="360" verticalDpi="36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PageLayoutView="0" workbookViewId="0" topLeftCell="A16">
      <selection activeCell="I39" sqref="I39"/>
    </sheetView>
  </sheetViews>
  <sheetFormatPr defaultColWidth="9.140625" defaultRowHeight="19.5" customHeight="1"/>
  <cols>
    <col min="1" max="1" width="24.7109375" style="58" customWidth="1"/>
    <col min="2" max="2" width="15.00390625" style="58" customWidth="1"/>
    <col min="3" max="13" width="15.140625" style="58" customWidth="1"/>
    <col min="14" max="16384" width="9.140625" style="58" customWidth="1"/>
  </cols>
  <sheetData>
    <row r="1" spans="1:12" ht="19.5" customHeight="1">
      <c r="A1" s="1396"/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663"/>
    </row>
    <row r="2" spans="1:12" ht="19.5" customHeight="1">
      <c r="A2" s="1110" t="s">
        <v>419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</row>
    <row r="3" spans="1:12" ht="19.5" customHeight="1">
      <c r="A3" s="1009" t="s">
        <v>396</v>
      </c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</row>
    <row r="4" spans="1:12" ht="19.5" customHeight="1">
      <c r="A4" s="662"/>
      <c r="L4" s="663"/>
    </row>
    <row r="5" spans="1:12" ht="19.5" customHeight="1">
      <c r="A5" s="664"/>
      <c r="B5" s="664"/>
      <c r="C5" s="665"/>
      <c r="D5" s="665"/>
      <c r="E5" s="664"/>
      <c r="F5" s="664"/>
      <c r="G5" s="664"/>
      <c r="H5" s="664"/>
      <c r="I5" s="664"/>
      <c r="J5" s="664"/>
      <c r="L5" s="663"/>
    </row>
    <row r="6" spans="1:14" ht="19.5" customHeight="1" thickBot="1">
      <c r="A6" s="666"/>
      <c r="B6" s="666"/>
      <c r="C6" s="666"/>
      <c r="D6" s="666"/>
      <c r="E6" s="118"/>
      <c r="F6" s="666"/>
      <c r="G6" s="666"/>
      <c r="H6" s="1397"/>
      <c r="I6" s="1397"/>
      <c r="J6" s="1397"/>
      <c r="K6" s="668"/>
      <c r="L6" s="668"/>
      <c r="M6" s="667" t="s">
        <v>407</v>
      </c>
      <c r="N6" s="668"/>
    </row>
    <row r="7" spans="1:13" ht="19.5" customHeight="1">
      <c r="A7" s="1006" t="s">
        <v>19</v>
      </c>
      <c r="B7" s="1014" t="s">
        <v>0</v>
      </c>
      <c r="C7" s="1014" t="s">
        <v>143</v>
      </c>
      <c r="D7" s="992" t="s">
        <v>90</v>
      </c>
      <c r="E7" s="993"/>
      <c r="F7" s="993"/>
      <c r="G7" s="993"/>
      <c r="H7" s="993"/>
      <c r="I7" s="993"/>
      <c r="J7" s="993"/>
      <c r="K7" s="993"/>
      <c r="L7" s="993"/>
      <c r="M7" s="994"/>
    </row>
    <row r="8" spans="1:13" ht="19.5" customHeight="1">
      <c r="A8" s="1007"/>
      <c r="B8" s="996"/>
      <c r="C8" s="996"/>
      <c r="D8" s="998" t="s">
        <v>371</v>
      </c>
      <c r="E8" s="995" t="s">
        <v>355</v>
      </c>
      <c r="F8" s="1392" t="s">
        <v>370</v>
      </c>
      <c r="G8" s="1393"/>
      <c r="H8" s="998" t="s">
        <v>356</v>
      </c>
      <c r="I8" s="995" t="s">
        <v>357</v>
      </c>
      <c r="J8" s="995" t="s">
        <v>104</v>
      </c>
      <c r="K8" s="1011" t="s">
        <v>98</v>
      </c>
      <c r="L8" s="995" t="s">
        <v>358</v>
      </c>
      <c r="M8" s="1124" t="s">
        <v>358</v>
      </c>
    </row>
    <row r="9" spans="1:13" ht="19.5" customHeight="1">
      <c r="A9" s="1007"/>
      <c r="B9" s="996"/>
      <c r="C9" s="996"/>
      <c r="D9" s="999"/>
      <c r="E9" s="996"/>
      <c r="F9" s="1394"/>
      <c r="G9" s="1395"/>
      <c r="H9" s="999"/>
      <c r="I9" s="996"/>
      <c r="J9" s="996"/>
      <c r="K9" s="1012"/>
      <c r="L9" s="996"/>
      <c r="M9" s="1125"/>
    </row>
    <row r="10" spans="1:13" ht="19.5" customHeight="1" thickBot="1">
      <c r="A10" s="1007"/>
      <c r="B10" s="996"/>
      <c r="C10" s="996"/>
      <c r="D10" s="1091"/>
      <c r="E10" s="996"/>
      <c r="F10" s="8" t="s">
        <v>96</v>
      </c>
      <c r="G10" s="8" t="s">
        <v>97</v>
      </c>
      <c r="H10" s="1091"/>
      <c r="I10" s="1067"/>
      <c r="J10" s="1067"/>
      <c r="K10" s="1012"/>
      <c r="L10" s="996"/>
      <c r="M10" s="1125"/>
    </row>
    <row r="11" spans="1:13" s="279" customFormat="1" ht="19.5" customHeight="1">
      <c r="A11" s="1398" t="s">
        <v>2</v>
      </c>
      <c r="B11" s="1399">
        <f>SUM(C11:M12)</f>
        <v>165622.29999999996</v>
      </c>
      <c r="C11" s="1399">
        <f>SUM(C13:C29)</f>
        <v>106614.40000000001</v>
      </c>
      <c r="D11" s="1400">
        <f>SUM(D14:D29)</f>
        <v>48838.100000000006</v>
      </c>
      <c r="E11" s="1402">
        <f>SUM(E14:E29)</f>
        <v>0</v>
      </c>
      <c r="F11" s="1399">
        <f>SUM(F13:F29)</f>
        <v>470.3</v>
      </c>
      <c r="G11" s="1399">
        <f>SUM(G13:G29)</f>
        <v>763.4000000000001</v>
      </c>
      <c r="H11" s="1399">
        <f>SUM(H14:H29)</f>
        <v>2.5</v>
      </c>
      <c r="I11" s="1399">
        <f>SUM(I13:I29)</f>
        <v>598.7</v>
      </c>
      <c r="J11" s="1399">
        <f>SUM(J13:J29)</f>
        <v>399.80000000000007</v>
      </c>
      <c r="K11" s="1399">
        <f>SUM(K13:K29)</f>
        <v>7616.500000000001</v>
      </c>
      <c r="L11" s="1399">
        <f>SUM(L13:L29)</f>
        <v>313.30000000000007</v>
      </c>
      <c r="M11" s="1404">
        <f>SUM(M13:M29)</f>
        <v>5.3</v>
      </c>
    </row>
    <row r="12" spans="1:13" s="279" customFormat="1" ht="19.5" customHeight="1" thickBot="1">
      <c r="A12" s="1227"/>
      <c r="B12" s="1229"/>
      <c r="C12" s="1229"/>
      <c r="D12" s="1401"/>
      <c r="E12" s="1403"/>
      <c r="F12" s="1229"/>
      <c r="G12" s="1229"/>
      <c r="H12" s="1229"/>
      <c r="I12" s="1229"/>
      <c r="J12" s="1229"/>
      <c r="K12" s="1229"/>
      <c r="L12" s="1229"/>
      <c r="M12" s="1405"/>
    </row>
    <row r="13" spans="1:13" ht="19.5" customHeight="1">
      <c r="A13" s="314"/>
      <c r="B13" s="669"/>
      <c r="C13" s="670"/>
      <c r="D13" s="671"/>
      <c r="E13" s="672"/>
      <c r="F13" s="673"/>
      <c r="G13" s="674"/>
      <c r="H13" s="675"/>
      <c r="I13" s="675"/>
      <c r="J13" s="675"/>
      <c r="K13" s="676"/>
      <c r="L13" s="675"/>
      <c r="M13" s="677"/>
    </row>
    <row r="14" spans="1:13" ht="19.5" customHeight="1">
      <c r="A14" s="321" t="s">
        <v>5</v>
      </c>
      <c r="B14" s="678">
        <f>SUM(C14:M14)</f>
        <v>37249.7</v>
      </c>
      <c r="C14" s="661">
        <v>28769.699999999997</v>
      </c>
      <c r="D14" s="661">
        <v>7671.599999999999</v>
      </c>
      <c r="E14" s="679">
        <v>0</v>
      </c>
      <c r="F14" s="680">
        <v>52.900000000000006</v>
      </c>
      <c r="G14" s="681">
        <v>129</v>
      </c>
      <c r="H14" s="682">
        <v>0</v>
      </c>
      <c r="I14" s="683">
        <v>330</v>
      </c>
      <c r="J14" s="682">
        <v>0</v>
      </c>
      <c r="K14" s="684">
        <v>227.60000000000002</v>
      </c>
      <c r="L14" s="679">
        <v>68.9</v>
      </c>
      <c r="M14" s="685">
        <v>0</v>
      </c>
    </row>
    <row r="15" spans="1:13" ht="19.5" customHeight="1">
      <c r="A15" s="321"/>
      <c r="B15" s="678"/>
      <c r="C15" s="661"/>
      <c r="D15" s="661"/>
      <c r="E15" s="679"/>
      <c r="F15" s="680"/>
      <c r="G15" s="681"/>
      <c r="H15" s="682"/>
      <c r="I15" s="683"/>
      <c r="J15" s="682"/>
      <c r="K15" s="684"/>
      <c r="L15" s="679"/>
      <c r="M15" s="685"/>
    </row>
    <row r="16" spans="1:13" ht="19.5" customHeight="1">
      <c r="A16" s="321" t="s">
        <v>6</v>
      </c>
      <c r="B16" s="678">
        <f aca="true" t="shared" si="0" ref="B16:B28">SUM(C16:M16)</f>
        <v>1297.3</v>
      </c>
      <c r="C16" s="661">
        <v>773</v>
      </c>
      <c r="D16" s="661">
        <v>500.3</v>
      </c>
      <c r="E16" s="679">
        <v>0</v>
      </c>
      <c r="F16" s="680">
        <v>0.6</v>
      </c>
      <c r="G16" s="681">
        <v>8.2</v>
      </c>
      <c r="H16" s="682">
        <v>0</v>
      </c>
      <c r="I16" s="682">
        <v>1.5</v>
      </c>
      <c r="J16" s="682">
        <v>1.5</v>
      </c>
      <c r="K16" s="684">
        <v>12.2</v>
      </c>
      <c r="L16" s="679">
        <v>0</v>
      </c>
      <c r="M16" s="685">
        <v>0</v>
      </c>
    </row>
    <row r="17" spans="1:13" ht="19.5" customHeight="1">
      <c r="A17" s="321"/>
      <c r="B17" s="678"/>
      <c r="C17" s="661"/>
      <c r="D17" s="661"/>
      <c r="E17" s="679"/>
      <c r="F17" s="680"/>
      <c r="G17" s="681"/>
      <c r="H17" s="682"/>
      <c r="I17" s="682"/>
      <c r="J17" s="682"/>
      <c r="K17" s="684"/>
      <c r="L17" s="679"/>
      <c r="M17" s="685"/>
    </row>
    <row r="18" spans="1:13" ht="19.5" customHeight="1">
      <c r="A18" s="321" t="s">
        <v>4</v>
      </c>
      <c r="B18" s="678">
        <f t="shared" si="0"/>
        <v>6487.999999999999</v>
      </c>
      <c r="C18" s="661">
        <v>3981.2999999999997</v>
      </c>
      <c r="D18" s="661">
        <v>2343.7</v>
      </c>
      <c r="E18" s="679">
        <v>0</v>
      </c>
      <c r="F18" s="686">
        <v>18.4</v>
      </c>
      <c r="G18" s="687">
        <v>0</v>
      </c>
      <c r="H18" s="682">
        <v>0</v>
      </c>
      <c r="I18" s="682">
        <v>122.89999999999999</v>
      </c>
      <c r="J18" s="683">
        <v>21.700000000000003</v>
      </c>
      <c r="K18" s="684">
        <v>0</v>
      </c>
      <c r="L18" s="679">
        <v>0</v>
      </c>
      <c r="M18" s="685">
        <v>0</v>
      </c>
    </row>
    <row r="19" spans="1:13" ht="19.5" customHeight="1">
      <c r="A19" s="321"/>
      <c r="B19" s="678"/>
      <c r="C19" s="661"/>
      <c r="D19" s="661"/>
      <c r="E19" s="679"/>
      <c r="F19" s="686"/>
      <c r="G19" s="687"/>
      <c r="H19" s="682"/>
      <c r="I19" s="682"/>
      <c r="J19" s="683"/>
      <c r="K19" s="684"/>
      <c r="L19" s="679"/>
      <c r="M19" s="685"/>
    </row>
    <row r="20" spans="1:13" ht="19.5" customHeight="1">
      <c r="A20" s="321" t="s">
        <v>3</v>
      </c>
      <c r="B20" s="678">
        <f t="shared" si="0"/>
        <v>17016.5</v>
      </c>
      <c r="C20" s="661">
        <v>11689.4</v>
      </c>
      <c r="D20" s="661">
        <v>5097.5</v>
      </c>
      <c r="E20" s="679">
        <v>0</v>
      </c>
      <c r="F20" s="680">
        <v>0</v>
      </c>
      <c r="G20" s="687">
        <v>0</v>
      </c>
      <c r="H20" s="682">
        <v>2.5</v>
      </c>
      <c r="I20" s="682">
        <v>12.2</v>
      </c>
      <c r="J20" s="682">
        <v>10.600000000000001</v>
      </c>
      <c r="K20" s="684">
        <v>0</v>
      </c>
      <c r="L20" s="679">
        <v>204.3</v>
      </c>
      <c r="M20" s="685">
        <v>0</v>
      </c>
    </row>
    <row r="21" spans="1:13" ht="19.5" customHeight="1">
      <c r="A21" s="321"/>
      <c r="B21" s="678"/>
      <c r="C21" s="661"/>
      <c r="D21" s="661"/>
      <c r="E21" s="679"/>
      <c r="F21" s="680"/>
      <c r="G21" s="687"/>
      <c r="H21" s="682"/>
      <c r="I21" s="682"/>
      <c r="J21" s="682"/>
      <c r="K21" s="684"/>
      <c r="L21" s="679"/>
      <c r="M21" s="685"/>
    </row>
    <row r="22" spans="1:13" ht="19.5" customHeight="1">
      <c r="A22" s="321" t="s">
        <v>7</v>
      </c>
      <c r="B22" s="678">
        <f t="shared" si="0"/>
        <v>57274.9</v>
      </c>
      <c r="C22" s="661">
        <v>36454.7</v>
      </c>
      <c r="D22" s="661">
        <v>14550.300000000001</v>
      </c>
      <c r="E22" s="679">
        <v>0</v>
      </c>
      <c r="F22" s="680">
        <v>0</v>
      </c>
      <c r="G22" s="687">
        <v>0</v>
      </c>
      <c r="H22" s="682">
        <v>0</v>
      </c>
      <c r="I22" s="682">
        <v>0</v>
      </c>
      <c r="J22" s="682">
        <v>0</v>
      </c>
      <c r="K22" s="684">
        <v>6254.6</v>
      </c>
      <c r="L22" s="679">
        <v>15.3</v>
      </c>
      <c r="M22" s="685">
        <v>0</v>
      </c>
    </row>
    <row r="23" spans="1:13" ht="19.5" customHeight="1">
      <c r="A23" s="321"/>
      <c r="B23" s="678"/>
      <c r="C23" s="661"/>
      <c r="D23" s="661"/>
      <c r="E23" s="679"/>
      <c r="F23" s="680"/>
      <c r="G23" s="687"/>
      <c r="H23" s="682"/>
      <c r="I23" s="682"/>
      <c r="J23" s="682"/>
      <c r="K23" s="684"/>
      <c r="L23" s="679"/>
      <c r="M23" s="685"/>
    </row>
    <row r="24" spans="1:13" ht="19.5" customHeight="1">
      <c r="A24" s="321" t="s">
        <v>9</v>
      </c>
      <c r="B24" s="678">
        <f t="shared" si="0"/>
        <v>1106</v>
      </c>
      <c r="C24" s="661">
        <v>604.5</v>
      </c>
      <c r="D24" s="661">
        <v>451.70000000000005</v>
      </c>
      <c r="E24" s="679">
        <v>0</v>
      </c>
      <c r="F24" s="680">
        <v>3.4000000000000004</v>
      </c>
      <c r="G24" s="687">
        <v>0</v>
      </c>
      <c r="H24" s="682">
        <v>0</v>
      </c>
      <c r="I24" s="682">
        <v>10.7</v>
      </c>
      <c r="J24" s="682">
        <v>3.5</v>
      </c>
      <c r="K24" s="688">
        <v>19.6</v>
      </c>
      <c r="L24" s="679">
        <v>12.6</v>
      </c>
      <c r="M24" s="685">
        <v>0</v>
      </c>
    </row>
    <row r="25" spans="1:13" ht="19.5" customHeight="1">
      <c r="A25" s="321"/>
      <c r="B25" s="678"/>
      <c r="C25" s="661"/>
      <c r="D25" s="661"/>
      <c r="E25" s="679"/>
      <c r="F25" s="680"/>
      <c r="G25" s="687"/>
      <c r="H25" s="682"/>
      <c r="I25" s="682"/>
      <c r="J25" s="682"/>
      <c r="K25" s="688"/>
      <c r="L25" s="679"/>
      <c r="M25" s="685"/>
    </row>
    <row r="26" spans="1:13" ht="19.5" customHeight="1">
      <c r="A26" s="321" t="s">
        <v>146</v>
      </c>
      <c r="B26" s="678">
        <f>SUM(C26:M26)</f>
        <v>23215.300000000003</v>
      </c>
      <c r="C26" s="661">
        <v>12246.300000000001</v>
      </c>
      <c r="D26" s="661">
        <v>8509.5</v>
      </c>
      <c r="E26" s="679">
        <v>0</v>
      </c>
      <c r="F26" s="680">
        <v>370.5</v>
      </c>
      <c r="G26" s="687">
        <v>626.2</v>
      </c>
      <c r="H26" s="682">
        <v>0</v>
      </c>
      <c r="I26" s="682">
        <v>69.2</v>
      </c>
      <c r="J26" s="682">
        <v>273.6</v>
      </c>
      <c r="K26" s="688">
        <v>1102.5</v>
      </c>
      <c r="L26" s="679">
        <v>12.2</v>
      </c>
      <c r="M26" s="685">
        <v>5.3</v>
      </c>
    </row>
    <row r="27" spans="1:13" ht="19.5" customHeight="1">
      <c r="A27" s="321"/>
      <c r="B27" s="678"/>
      <c r="C27" s="661"/>
      <c r="D27" s="661"/>
      <c r="E27" s="679"/>
      <c r="F27" s="680"/>
      <c r="G27" s="687"/>
      <c r="H27" s="682"/>
      <c r="I27" s="688"/>
      <c r="J27" s="682"/>
      <c r="K27" s="688"/>
      <c r="L27" s="679"/>
      <c r="M27" s="685"/>
    </row>
    <row r="28" spans="1:13" ht="19.5" customHeight="1">
      <c r="A28" s="321" t="s">
        <v>147</v>
      </c>
      <c r="B28" s="678">
        <f t="shared" si="0"/>
        <v>21974.600000000002</v>
      </c>
      <c r="C28" s="661">
        <v>12095.5</v>
      </c>
      <c r="D28" s="661">
        <v>9713.5</v>
      </c>
      <c r="E28" s="679">
        <v>0</v>
      </c>
      <c r="F28" s="680">
        <v>24.5</v>
      </c>
      <c r="G28" s="687">
        <v>0</v>
      </c>
      <c r="H28" s="682">
        <v>0</v>
      </c>
      <c r="I28" s="688">
        <v>52.2</v>
      </c>
      <c r="J28" s="682">
        <v>88.9</v>
      </c>
      <c r="K28" s="688">
        <v>0</v>
      </c>
      <c r="L28" s="679">
        <v>0</v>
      </c>
      <c r="M28" s="685">
        <v>0</v>
      </c>
    </row>
    <row r="29" spans="1:13" ht="19.5" customHeight="1" thickBot="1">
      <c r="A29" s="689"/>
      <c r="B29" s="690"/>
      <c r="C29" s="415"/>
      <c r="D29" s="415"/>
      <c r="E29" s="477"/>
      <c r="F29" s="414"/>
      <c r="G29" s="414"/>
      <c r="H29" s="415"/>
      <c r="I29" s="415"/>
      <c r="J29" s="415"/>
      <c r="K29" s="413"/>
      <c r="L29" s="475"/>
      <c r="M29" s="691"/>
    </row>
    <row r="30" ht="19.5" customHeight="1">
      <c r="C30" s="497"/>
    </row>
    <row r="31" spans="2:8" ht="19.5" customHeight="1">
      <c r="B31" s="497"/>
      <c r="C31" s="497"/>
      <c r="F31" s="497"/>
      <c r="H31" s="692"/>
    </row>
    <row r="33" ht="19.5" customHeight="1">
      <c r="B33" s="497"/>
    </row>
  </sheetData>
  <sheetProtection/>
  <mergeCells count="30">
    <mergeCell ref="C7:C10"/>
    <mergeCell ref="D8:D10"/>
    <mergeCell ref="K8:K10"/>
    <mergeCell ref="L8:L10"/>
    <mergeCell ref="L11:L12"/>
    <mergeCell ref="J8:J10"/>
    <mergeCell ref="M8:M10"/>
    <mergeCell ref="M11:M12"/>
    <mergeCell ref="D7:M7"/>
    <mergeCell ref="I11:I12"/>
    <mergeCell ref="J11:J12"/>
    <mergeCell ref="G11:G12"/>
    <mergeCell ref="H11:H12"/>
    <mergeCell ref="A11:A12"/>
    <mergeCell ref="B11:B12"/>
    <mergeCell ref="C11:C12"/>
    <mergeCell ref="K11:K12"/>
    <mergeCell ref="D11:D12"/>
    <mergeCell ref="F11:F12"/>
    <mergeCell ref="E11:E12"/>
    <mergeCell ref="B7:B10"/>
    <mergeCell ref="F8:G9"/>
    <mergeCell ref="H8:H10"/>
    <mergeCell ref="I8:I10"/>
    <mergeCell ref="E8:E10"/>
    <mergeCell ref="A1:K1"/>
    <mergeCell ref="H6:J6"/>
    <mergeCell ref="A2:L2"/>
    <mergeCell ref="A3:L3"/>
    <mergeCell ref="A7:A10"/>
  </mergeCells>
  <printOptions/>
  <pageMargins left="2.17" right="0.7" top="1" bottom="0.7" header="0.275590551181102" footer="0.511811023622047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PageLayoutView="0" workbookViewId="0" topLeftCell="A1">
      <selection activeCell="A1" sqref="A1:K1"/>
    </sheetView>
  </sheetViews>
  <sheetFormatPr defaultColWidth="9.140625" defaultRowHeight="18" customHeight="1"/>
  <cols>
    <col min="1" max="1" width="25.8515625" style="1" customWidth="1"/>
    <col min="2" max="2" width="20.8515625" style="1" customWidth="1"/>
    <col min="3" max="12" width="15.28125" style="1" customWidth="1"/>
    <col min="13" max="13" width="9.140625" style="1" customWidth="1"/>
    <col min="14" max="14" width="31.57421875" style="1" customWidth="1"/>
    <col min="15" max="15" width="18.140625" style="1" customWidth="1"/>
    <col min="16" max="29" width="9.140625" style="1" customWidth="1"/>
    <col min="30" max="30" width="11.00390625" style="1" bestFit="1" customWidth="1"/>
    <col min="31" max="16384" width="9.140625" style="1" customWidth="1"/>
  </cols>
  <sheetData>
    <row r="1" spans="1:11" ht="18" customHeight="1">
      <c r="A1" s="1410"/>
      <c r="B1" s="1410"/>
      <c r="C1" s="1410"/>
      <c r="D1" s="1410"/>
      <c r="E1" s="1410"/>
      <c r="F1" s="1410"/>
      <c r="G1" s="1410"/>
      <c r="H1" s="1410"/>
      <c r="I1" s="1410"/>
      <c r="J1" s="1410"/>
      <c r="K1" s="1410"/>
    </row>
    <row r="2" spans="1:12" ht="18" customHeight="1">
      <c r="A2" s="1297" t="s">
        <v>420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278"/>
    </row>
    <row r="3" spans="1:12" ht="18" customHeight="1">
      <c r="A3" s="1300" t="s">
        <v>395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278"/>
    </row>
    <row r="4" spans="1:12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8"/>
    </row>
    <row r="5" spans="1:12" ht="18" customHeight="1">
      <c r="A5" s="277"/>
      <c r="L5" s="278"/>
    </row>
    <row r="6" spans="1:12" ht="18" customHeight="1" thickBot="1">
      <c r="A6" s="30"/>
      <c r="B6" s="30"/>
      <c r="C6" s="30"/>
      <c r="D6" s="62"/>
      <c r="E6" s="30"/>
      <c r="F6" s="30"/>
      <c r="G6" s="1411"/>
      <c r="H6" s="1411"/>
      <c r="I6" s="1411"/>
      <c r="J6" s="55"/>
      <c r="K6" s="55"/>
      <c r="L6" s="693" t="s">
        <v>407</v>
      </c>
    </row>
    <row r="7" spans="1:12" ht="18" customHeight="1" thickBot="1">
      <c r="A7" s="1006" t="s">
        <v>19</v>
      </c>
      <c r="B7" s="1412" t="s">
        <v>0</v>
      </c>
      <c r="C7" s="1413" t="s">
        <v>90</v>
      </c>
      <c r="D7" s="1414"/>
      <c r="E7" s="1414"/>
      <c r="F7" s="1414"/>
      <c r="G7" s="1414"/>
      <c r="H7" s="1414"/>
      <c r="I7" s="1414"/>
      <c r="J7" s="1414"/>
      <c r="K7" s="1414"/>
      <c r="L7" s="1415"/>
    </row>
    <row r="8" spans="1:12" ht="18" customHeight="1">
      <c r="A8" s="1007"/>
      <c r="B8" s="996"/>
      <c r="C8" s="999" t="s">
        <v>361</v>
      </c>
      <c r="D8" s="1418" t="s">
        <v>362</v>
      </c>
      <c r="E8" s="999" t="s">
        <v>99</v>
      </c>
      <c r="F8" s="1012"/>
      <c r="G8" s="1088" t="s">
        <v>359</v>
      </c>
      <c r="H8" s="996" t="s">
        <v>363</v>
      </c>
      <c r="I8" s="996" t="s">
        <v>104</v>
      </c>
      <c r="J8" s="996" t="s">
        <v>98</v>
      </c>
      <c r="K8" s="1014" t="s">
        <v>360</v>
      </c>
      <c r="L8" s="1125" t="s">
        <v>403</v>
      </c>
    </row>
    <row r="9" spans="1:12" ht="18" customHeight="1">
      <c r="A9" s="1007"/>
      <c r="B9" s="996"/>
      <c r="C9" s="999"/>
      <c r="D9" s="1418"/>
      <c r="E9" s="1394" t="s">
        <v>95</v>
      </c>
      <c r="F9" s="1395"/>
      <c r="G9" s="1088"/>
      <c r="H9" s="996"/>
      <c r="I9" s="996"/>
      <c r="J9" s="996"/>
      <c r="K9" s="996"/>
      <c r="L9" s="1125"/>
    </row>
    <row r="10" spans="1:12" ht="18" customHeight="1" thickBot="1">
      <c r="A10" s="1007"/>
      <c r="B10" s="996"/>
      <c r="C10" s="999"/>
      <c r="D10" s="1418"/>
      <c r="E10" s="8" t="s">
        <v>96</v>
      </c>
      <c r="F10" s="7" t="s">
        <v>97</v>
      </c>
      <c r="G10" s="1088"/>
      <c r="H10" s="996"/>
      <c r="I10" s="996"/>
      <c r="J10" s="996"/>
      <c r="K10" s="996"/>
      <c r="L10" s="1125"/>
    </row>
    <row r="11" spans="1:12" ht="18" customHeight="1">
      <c r="A11" s="1398" t="s">
        <v>2</v>
      </c>
      <c r="B11" s="1406">
        <f>SUM(C11:L12)</f>
        <v>30543.310000000005</v>
      </c>
      <c r="C11" s="1400">
        <f>SUM(C13:C29)</f>
        <v>29302.86</v>
      </c>
      <c r="D11" s="1406">
        <f>SUM(D13:D29)</f>
        <v>0</v>
      </c>
      <c r="E11" s="1406">
        <f>SUM(E14:E29)</f>
        <v>94.06</v>
      </c>
      <c r="F11" s="1406">
        <f>SUM(F14:F29)</f>
        <v>152.68000000000004</v>
      </c>
      <c r="G11" s="1408">
        <f>SUM(G14:G29)</f>
        <v>0.5</v>
      </c>
      <c r="H11" s="1406">
        <f>SUM(H13:H29)</f>
        <v>119.74</v>
      </c>
      <c r="I11" s="1406">
        <f>SUM(I14:I29)</f>
        <v>79.96000000000001</v>
      </c>
      <c r="J11" s="1406">
        <f>SUM(J14:J29)</f>
        <v>761.6500000000001</v>
      </c>
      <c r="K11" s="1406">
        <f>SUM(K13:K28)</f>
        <v>31.330000000000002</v>
      </c>
      <c r="L11" s="1416">
        <f>SUM(L13:L29)</f>
        <v>0.53</v>
      </c>
    </row>
    <row r="12" spans="1:12" ht="18" customHeight="1" thickBot="1">
      <c r="A12" s="1227"/>
      <c r="B12" s="1407"/>
      <c r="C12" s="1401"/>
      <c r="D12" s="1407"/>
      <c r="E12" s="1407"/>
      <c r="F12" s="1407"/>
      <c r="G12" s="1409"/>
      <c r="H12" s="1407"/>
      <c r="I12" s="1407"/>
      <c r="J12" s="1407"/>
      <c r="K12" s="1407"/>
      <c r="L12" s="1417"/>
    </row>
    <row r="13" spans="1:12" ht="18" customHeight="1">
      <c r="A13" s="262"/>
      <c r="B13" s="694"/>
      <c r="C13" s="695"/>
      <c r="D13" s="696"/>
      <c r="E13" s="697"/>
      <c r="F13" s="698"/>
      <c r="G13" s="697"/>
      <c r="H13" s="698"/>
      <c r="I13" s="698"/>
      <c r="J13" s="699"/>
      <c r="K13" s="698"/>
      <c r="L13" s="700"/>
    </row>
    <row r="14" spans="1:12" ht="18" customHeight="1">
      <c r="A14" s="12" t="s">
        <v>5</v>
      </c>
      <c r="B14" s="660">
        <f>SUM(C13:L14)</f>
        <v>4734.990000000001</v>
      </c>
      <c r="C14" s="701">
        <v>4602.96</v>
      </c>
      <c r="D14" s="702">
        <f>'[1]olh'!E14+'[2]olh'!E14+'[3]olh'!E14+'[4]olh'!E14</f>
        <v>0</v>
      </c>
      <c r="E14" s="703">
        <v>10.58</v>
      </c>
      <c r="F14" s="704">
        <v>25.8</v>
      </c>
      <c r="G14" s="703">
        <v>0</v>
      </c>
      <c r="H14" s="704">
        <v>66</v>
      </c>
      <c r="I14" s="704">
        <v>0</v>
      </c>
      <c r="J14" s="705">
        <v>22.760000000000005</v>
      </c>
      <c r="K14" s="704">
        <v>6.890000000000001</v>
      </c>
      <c r="L14" s="706">
        <v>0</v>
      </c>
    </row>
    <row r="15" spans="1:12" ht="18" customHeight="1">
      <c r="A15" s="12"/>
      <c r="B15" s="660"/>
      <c r="C15" s="701"/>
      <c r="D15" s="702"/>
      <c r="E15" s="703"/>
      <c r="F15" s="704"/>
      <c r="G15" s="703"/>
      <c r="H15" s="704"/>
      <c r="I15" s="704"/>
      <c r="J15" s="705"/>
      <c r="K15" s="704"/>
      <c r="L15" s="706"/>
    </row>
    <row r="16" spans="1:12" ht="18" customHeight="1">
      <c r="A16" s="12" t="s">
        <v>6</v>
      </c>
      <c r="B16" s="660">
        <f>SUM(C16:K16)</f>
        <v>303.76</v>
      </c>
      <c r="C16" s="707">
        <v>300.17999999999995</v>
      </c>
      <c r="D16" s="702">
        <f>'[1]olh'!E15+'[2]olh'!E15+'[3]olh'!E15+'[4]olh'!E15</f>
        <v>0</v>
      </c>
      <c r="E16" s="708">
        <v>0.12</v>
      </c>
      <c r="F16" s="707">
        <v>1.64</v>
      </c>
      <c r="G16" s="703">
        <v>0</v>
      </c>
      <c r="H16" s="704">
        <v>0.30000000000000004</v>
      </c>
      <c r="I16" s="704">
        <v>0.30000000000000004</v>
      </c>
      <c r="J16" s="705">
        <v>1.22</v>
      </c>
      <c r="K16" s="704">
        <v>0</v>
      </c>
      <c r="L16" s="706">
        <v>0</v>
      </c>
    </row>
    <row r="17" spans="1:12" ht="18" customHeight="1">
      <c r="A17" s="12"/>
      <c r="B17" s="660"/>
      <c r="C17" s="707"/>
      <c r="D17" s="702"/>
      <c r="E17" s="708"/>
      <c r="F17" s="707"/>
      <c r="G17" s="703"/>
      <c r="H17" s="704"/>
      <c r="I17" s="704"/>
      <c r="J17" s="705"/>
      <c r="K17" s="704"/>
      <c r="L17" s="706"/>
    </row>
    <row r="18" spans="1:12" ht="18" customHeight="1">
      <c r="A18" s="12" t="s">
        <v>4</v>
      </c>
      <c r="B18" s="660">
        <f>SUM(C18:K18)</f>
        <v>1438.8199999999997</v>
      </c>
      <c r="C18" s="707">
        <v>1406.2199999999998</v>
      </c>
      <c r="D18" s="702">
        <f>'[1]olh'!E16+'[2]olh'!E16+'[3]olh'!E16+'[4]olh'!E16</f>
        <v>0</v>
      </c>
      <c r="E18" s="708">
        <v>3.6800000000000006</v>
      </c>
      <c r="F18" s="709">
        <v>0</v>
      </c>
      <c r="G18" s="710">
        <v>0</v>
      </c>
      <c r="H18" s="709">
        <v>24.58</v>
      </c>
      <c r="I18" s="709">
        <v>4.34</v>
      </c>
      <c r="J18" s="705">
        <v>0</v>
      </c>
      <c r="K18" s="709">
        <v>0</v>
      </c>
      <c r="L18" s="711">
        <v>0</v>
      </c>
    </row>
    <row r="19" spans="1:12" ht="18" customHeight="1">
      <c r="A19" s="12"/>
      <c r="B19" s="660"/>
      <c r="C19" s="707"/>
      <c r="D19" s="702"/>
      <c r="E19" s="708"/>
      <c r="F19" s="709"/>
      <c r="G19" s="710"/>
      <c r="H19" s="709"/>
      <c r="I19" s="709"/>
      <c r="J19" s="705"/>
      <c r="K19" s="709"/>
      <c r="L19" s="711"/>
    </row>
    <row r="20" spans="1:12" ht="18" customHeight="1">
      <c r="A20" s="12" t="s">
        <v>3</v>
      </c>
      <c r="B20" s="660">
        <f>SUM(C20:K20)</f>
        <v>3083.99</v>
      </c>
      <c r="C20" s="704">
        <v>3058.5</v>
      </c>
      <c r="D20" s="702">
        <f>'[1]olh'!E17+'[2]olh'!E17+'[3]olh'!E17+'[4]olh'!E17</f>
        <v>0</v>
      </c>
      <c r="E20" s="703">
        <v>0</v>
      </c>
      <c r="F20" s="704">
        <v>0</v>
      </c>
      <c r="G20" s="703">
        <v>0.5</v>
      </c>
      <c r="H20" s="704">
        <v>2.44</v>
      </c>
      <c r="I20" s="704">
        <v>2.12</v>
      </c>
      <c r="J20" s="705">
        <v>0</v>
      </c>
      <c r="K20" s="704">
        <v>20.43</v>
      </c>
      <c r="L20" s="706">
        <v>0</v>
      </c>
    </row>
    <row r="21" spans="1:12" ht="18" customHeight="1">
      <c r="A21" s="12"/>
      <c r="B21" s="660"/>
      <c r="C21" s="704"/>
      <c r="D21" s="702"/>
      <c r="E21" s="703"/>
      <c r="F21" s="704"/>
      <c r="G21" s="703"/>
      <c r="H21" s="704"/>
      <c r="I21" s="704"/>
      <c r="J21" s="705"/>
      <c r="K21" s="704"/>
      <c r="L21" s="706"/>
    </row>
    <row r="22" spans="1:12" ht="18" customHeight="1">
      <c r="A22" s="12" t="s">
        <v>7</v>
      </c>
      <c r="B22" s="660">
        <f>SUM(C22:K22)</f>
        <v>9357.17</v>
      </c>
      <c r="C22" s="704">
        <v>8730.18</v>
      </c>
      <c r="D22" s="702">
        <f>'[1]olh'!E18+'[2]olh'!E18+'[3]olh'!E18+'[4]olh'!E18</f>
        <v>0</v>
      </c>
      <c r="E22" s="703">
        <v>0</v>
      </c>
      <c r="F22" s="704">
        <v>0</v>
      </c>
      <c r="G22" s="703">
        <v>0</v>
      </c>
      <c r="H22" s="704">
        <v>0</v>
      </c>
      <c r="I22" s="704">
        <v>0</v>
      </c>
      <c r="J22" s="712">
        <v>625.46</v>
      </c>
      <c r="K22" s="704">
        <v>1.5300000000000002</v>
      </c>
      <c r="L22" s="706">
        <v>0</v>
      </c>
    </row>
    <row r="23" spans="1:12" ht="18" customHeight="1">
      <c r="A23" s="12"/>
      <c r="B23" s="660"/>
      <c r="C23" s="704"/>
      <c r="D23" s="702"/>
      <c r="E23" s="703"/>
      <c r="F23" s="704"/>
      <c r="G23" s="703"/>
      <c r="H23" s="704"/>
      <c r="I23" s="704"/>
      <c r="J23" s="712"/>
      <c r="K23" s="704"/>
      <c r="L23" s="706"/>
    </row>
    <row r="24" spans="1:12" ht="18" customHeight="1">
      <c r="A24" s="12" t="s">
        <v>9</v>
      </c>
      <c r="B24" s="660">
        <f>SUM(C24:K24)</f>
        <v>277.75999999999993</v>
      </c>
      <c r="C24" s="707">
        <v>271.02</v>
      </c>
      <c r="D24" s="702">
        <f>'[1]olh'!E19+'[2]olh'!E19+'[3]olh'!E19+'[4]olh'!E19</f>
        <v>0</v>
      </c>
      <c r="E24" s="708">
        <v>0.6800000000000002</v>
      </c>
      <c r="F24" s="707">
        <v>0</v>
      </c>
      <c r="G24" s="703">
        <v>0</v>
      </c>
      <c r="H24" s="704">
        <v>2.14</v>
      </c>
      <c r="I24" s="707">
        <v>0.7000000000000002</v>
      </c>
      <c r="J24" s="712">
        <v>1.96</v>
      </c>
      <c r="K24" s="704">
        <v>1.26</v>
      </c>
      <c r="L24" s="706">
        <v>0</v>
      </c>
    </row>
    <row r="25" spans="1:12" ht="18" customHeight="1">
      <c r="A25" s="12"/>
      <c r="B25" s="660"/>
      <c r="C25" s="707"/>
      <c r="D25" s="702"/>
      <c r="E25" s="708"/>
      <c r="F25" s="707"/>
      <c r="G25" s="703"/>
      <c r="H25" s="704"/>
      <c r="I25" s="707"/>
      <c r="J25" s="712"/>
      <c r="K25" s="704"/>
      <c r="L25" s="706"/>
    </row>
    <row r="26" spans="1:12" ht="18" customHeight="1">
      <c r="A26" s="12" t="s">
        <v>146</v>
      </c>
      <c r="B26" s="660">
        <f>SUM(C26:L26)</f>
        <v>5485.6</v>
      </c>
      <c r="C26" s="704">
        <v>5105.7</v>
      </c>
      <c r="D26" s="702">
        <f>'[1]olh'!E20+'[2]olh'!E20+'[3]olh'!E20+'[4]olh'!E20</f>
        <v>0</v>
      </c>
      <c r="E26" s="703">
        <v>74.1</v>
      </c>
      <c r="F26" s="704">
        <v>125.24000000000002</v>
      </c>
      <c r="G26" s="703">
        <v>0</v>
      </c>
      <c r="H26" s="704">
        <v>13.84</v>
      </c>
      <c r="I26" s="713">
        <v>54.72</v>
      </c>
      <c r="J26" s="712">
        <v>110.25000000000001</v>
      </c>
      <c r="K26" s="704">
        <v>1.22</v>
      </c>
      <c r="L26" s="706">
        <v>0.53</v>
      </c>
    </row>
    <row r="27" spans="1:12" ht="18" customHeight="1">
      <c r="A27" s="12"/>
      <c r="B27" s="660"/>
      <c r="C27" s="704"/>
      <c r="D27" s="702"/>
      <c r="E27" s="703"/>
      <c r="F27" s="704"/>
      <c r="G27" s="704"/>
      <c r="H27" s="712"/>
      <c r="I27" s="714"/>
      <c r="J27" s="712"/>
      <c r="K27" s="704"/>
      <c r="L27" s="706"/>
    </row>
    <row r="28" spans="1:12" ht="18" customHeight="1">
      <c r="A28" s="12" t="s">
        <v>147</v>
      </c>
      <c r="B28" s="660">
        <f>SUM(C28:K28)</f>
        <v>5861.219999999999</v>
      </c>
      <c r="C28" s="704">
        <v>5828.1</v>
      </c>
      <c r="D28" s="702">
        <f>'[1]olh'!E21+'[2]olh'!E21+'[3]olh'!E21+'[4]olh'!E21</f>
        <v>0</v>
      </c>
      <c r="E28" s="712">
        <v>4.9</v>
      </c>
      <c r="F28" s="704">
        <v>0</v>
      </c>
      <c r="G28" s="704">
        <v>0</v>
      </c>
      <c r="H28" s="712">
        <v>10.440000000000001</v>
      </c>
      <c r="I28" s="712">
        <v>17.78</v>
      </c>
      <c r="J28" s="704">
        <v>0</v>
      </c>
      <c r="K28" s="704">
        <v>0</v>
      </c>
      <c r="L28" s="706">
        <v>0</v>
      </c>
    </row>
    <row r="29" spans="1:12" ht="18" customHeight="1" thickBot="1">
      <c r="A29" s="59"/>
      <c r="B29" s="280"/>
      <c r="C29" s="289"/>
      <c r="D29" s="293"/>
      <c r="E29" s="288"/>
      <c r="F29" s="289"/>
      <c r="G29" s="290"/>
      <c r="H29" s="289"/>
      <c r="I29" s="291"/>
      <c r="J29" s="289"/>
      <c r="K29" s="289"/>
      <c r="L29" s="292"/>
    </row>
    <row r="30" spans="2:11" ht="18" customHeight="1">
      <c r="B30" s="61"/>
      <c r="D30" s="61"/>
      <c r="E30" s="61"/>
      <c r="F30" s="61"/>
      <c r="G30" s="61"/>
      <c r="H30" s="61"/>
      <c r="I30" s="61"/>
      <c r="J30" s="61"/>
      <c r="K30" s="61"/>
    </row>
    <row r="31" spans="4:5" ht="18" customHeight="1">
      <c r="D31" s="61"/>
      <c r="E31" s="60"/>
    </row>
    <row r="32" spans="2:11" ht="18" customHeight="1">
      <c r="B32" s="285"/>
      <c r="C32" s="286"/>
      <c r="D32" s="285"/>
      <c r="E32" s="285"/>
      <c r="F32" s="286"/>
      <c r="G32" s="286"/>
      <c r="H32" s="286"/>
      <c r="I32" s="286"/>
      <c r="J32" s="285"/>
      <c r="K32" s="285"/>
    </row>
    <row r="33" ht="18" customHeight="1">
      <c r="D33" s="61"/>
    </row>
    <row r="35" spans="1:12" ht="18" customHeigh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</row>
  </sheetData>
  <sheetProtection/>
  <mergeCells count="29">
    <mergeCell ref="K8:K10"/>
    <mergeCell ref="C7:L7"/>
    <mergeCell ref="A7:A10"/>
    <mergeCell ref="H11:H12"/>
    <mergeCell ref="I11:I12"/>
    <mergeCell ref="J11:J12"/>
    <mergeCell ref="L8:L10"/>
    <mergeCell ref="L11:L12"/>
    <mergeCell ref="D8:D10"/>
    <mergeCell ref="G8:G10"/>
    <mergeCell ref="A1:K1"/>
    <mergeCell ref="K11:K12"/>
    <mergeCell ref="I8:I10"/>
    <mergeCell ref="A2:K2"/>
    <mergeCell ref="A3:K3"/>
    <mergeCell ref="G6:I6"/>
    <mergeCell ref="E8:F8"/>
    <mergeCell ref="E9:F9"/>
    <mergeCell ref="C8:C10"/>
    <mergeCell ref="B7:B10"/>
    <mergeCell ref="H8:H10"/>
    <mergeCell ref="J8:J10"/>
    <mergeCell ref="F11:F12"/>
    <mergeCell ref="G11:G12"/>
    <mergeCell ref="A11:A12"/>
    <mergeCell ref="B11:B12"/>
    <mergeCell ref="C11:C12"/>
    <mergeCell ref="D11:D12"/>
    <mergeCell ref="E11:E12"/>
  </mergeCells>
  <printOptions/>
  <pageMargins left="2.17" right="0.7" top="1" bottom="0.7" header="0.275590551181102" footer="0.511811023622047"/>
  <pageSetup horizontalDpi="300" verticalDpi="3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Q30"/>
  <sheetViews>
    <sheetView zoomScale="75" zoomScaleNormal="75" zoomScalePageLayoutView="0" workbookViewId="0" topLeftCell="A1">
      <selection activeCell="B2" sqref="B2:J2"/>
    </sheetView>
  </sheetViews>
  <sheetFormatPr defaultColWidth="9.140625" defaultRowHeight="18.75" customHeight="1"/>
  <cols>
    <col min="1" max="1" width="25.7109375" style="634" customWidth="1"/>
    <col min="2" max="2" width="15.7109375" style="634" customWidth="1"/>
    <col min="3" max="10" width="15.00390625" style="634" customWidth="1"/>
    <col min="11" max="19" width="16.140625" style="634" customWidth="1"/>
    <col min="20" max="55" width="15.7109375" style="634" customWidth="1"/>
    <col min="56" max="64" width="15.57421875" style="634" customWidth="1"/>
    <col min="65" max="73" width="15.140625" style="634" customWidth="1"/>
    <col min="74" max="82" width="15.8515625" style="634" customWidth="1"/>
    <col min="83" max="91" width="15.421875" style="634" customWidth="1"/>
    <col min="92" max="100" width="15.7109375" style="634" customWidth="1"/>
    <col min="101" max="109" width="15.140625" style="634" customWidth="1"/>
    <col min="110" max="118" width="15.57421875" style="634" customWidth="1"/>
    <col min="119" max="121" width="14.57421875" style="634" customWidth="1"/>
    <col min="122" max="16384" width="9.140625" style="634" customWidth="1"/>
  </cols>
  <sheetData>
    <row r="1" spans="1:121" s="751" customFormat="1" ht="18.75" customHeight="1">
      <c r="A1" s="750"/>
      <c r="B1" s="750"/>
      <c r="C1" s="750"/>
      <c r="D1" s="750"/>
      <c r="E1" s="750"/>
      <c r="F1" s="750"/>
      <c r="G1" s="750"/>
      <c r="H1" s="750"/>
      <c r="I1" s="750"/>
      <c r="J1" s="750"/>
      <c r="K1" s="1439"/>
      <c r="L1" s="1439"/>
      <c r="M1" s="1439"/>
      <c r="N1" s="1439"/>
      <c r="O1" s="1439"/>
      <c r="P1" s="1439"/>
      <c r="Q1" s="1439"/>
      <c r="R1" s="1439"/>
      <c r="S1" s="1439"/>
      <c r="T1" s="1439"/>
      <c r="U1" s="1439"/>
      <c r="V1" s="1439"/>
      <c r="W1" s="1439"/>
      <c r="X1" s="1439"/>
      <c r="Y1" s="1439"/>
      <c r="Z1" s="1439"/>
      <c r="AA1" s="1439"/>
      <c r="AB1" s="1439"/>
      <c r="AC1" s="1439"/>
      <c r="AD1" s="1439"/>
      <c r="AE1" s="1439"/>
      <c r="AF1" s="1439"/>
      <c r="AG1" s="1439"/>
      <c r="AH1" s="1439"/>
      <c r="AI1" s="1439"/>
      <c r="AJ1" s="1439"/>
      <c r="AK1" s="1439"/>
      <c r="AL1" s="1439"/>
      <c r="AM1" s="1439"/>
      <c r="AN1" s="1439"/>
      <c r="AO1" s="1439"/>
      <c r="AP1" s="1439"/>
      <c r="AQ1" s="1439"/>
      <c r="AR1" s="1439"/>
      <c r="AS1" s="1439"/>
      <c r="AT1" s="1439"/>
      <c r="AU1" s="1439"/>
      <c r="AV1" s="1439"/>
      <c r="AW1" s="1439"/>
      <c r="AX1" s="1439"/>
      <c r="AY1" s="1439"/>
      <c r="AZ1" s="1439"/>
      <c r="BA1" s="1439"/>
      <c r="BB1" s="1439"/>
      <c r="BC1" s="1439"/>
      <c r="BD1" s="1439"/>
      <c r="BE1" s="1439"/>
      <c r="BF1" s="1439"/>
      <c r="BG1" s="1439"/>
      <c r="BH1" s="1439"/>
      <c r="BI1" s="1439"/>
      <c r="BJ1" s="1439"/>
      <c r="BK1" s="1439"/>
      <c r="BL1" s="1439"/>
      <c r="BM1" s="1439"/>
      <c r="BN1" s="1439"/>
      <c r="BO1" s="1439"/>
      <c r="BP1" s="1439"/>
      <c r="BQ1" s="1439"/>
      <c r="BR1" s="1439"/>
      <c r="BS1" s="1439"/>
      <c r="BT1" s="1439"/>
      <c r="BU1" s="1439"/>
      <c r="BV1" s="1439"/>
      <c r="BW1" s="1439"/>
      <c r="BX1" s="1439"/>
      <c r="BY1" s="1439"/>
      <c r="BZ1" s="1439"/>
      <c r="CA1" s="1439"/>
      <c r="CB1" s="1439"/>
      <c r="CC1" s="1439"/>
      <c r="CD1" s="1439"/>
      <c r="CE1" s="1439"/>
      <c r="CF1" s="1439"/>
      <c r="CG1" s="1439"/>
      <c r="CH1" s="1439"/>
      <c r="CI1" s="1439"/>
      <c r="CJ1" s="1439"/>
      <c r="CK1" s="1439"/>
      <c r="CL1" s="1439"/>
      <c r="CM1" s="1439"/>
      <c r="CN1" s="1439"/>
      <c r="CO1" s="1439"/>
      <c r="CP1" s="1439"/>
      <c r="CQ1" s="1439"/>
      <c r="CR1" s="1439"/>
      <c r="CS1" s="1439"/>
      <c r="CT1" s="1439"/>
      <c r="CU1" s="1439"/>
      <c r="CV1" s="1439"/>
      <c r="CW1" s="1439"/>
      <c r="CX1" s="1439"/>
      <c r="CY1" s="1439"/>
      <c r="CZ1" s="1439"/>
      <c r="DA1" s="1439"/>
      <c r="DB1" s="1439"/>
      <c r="DC1" s="1439"/>
      <c r="DD1" s="1439"/>
      <c r="DE1" s="1439"/>
      <c r="DF1" s="1439"/>
      <c r="DG1" s="1439"/>
      <c r="DH1" s="1439"/>
      <c r="DI1" s="1439"/>
      <c r="DJ1" s="1439"/>
      <c r="DK1" s="634"/>
      <c r="DL1" s="634"/>
      <c r="DM1" s="634"/>
      <c r="DN1" s="634"/>
      <c r="DO1" s="634"/>
      <c r="DP1" s="634"/>
      <c r="DQ1" s="634"/>
    </row>
    <row r="2" spans="1:121" s="748" customFormat="1" ht="18.75" customHeight="1">
      <c r="A2" s="634"/>
      <c r="B2" s="1188" t="s">
        <v>421</v>
      </c>
      <c r="C2" s="1188"/>
      <c r="D2" s="1188"/>
      <c r="E2" s="1188"/>
      <c r="F2" s="1188"/>
      <c r="G2" s="1188"/>
      <c r="H2" s="1188"/>
      <c r="I2" s="1188"/>
      <c r="J2" s="1188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</row>
    <row r="3" spans="1:121" s="749" customFormat="1" ht="18.75" customHeight="1">
      <c r="A3" s="634"/>
      <c r="B3" s="1189" t="s">
        <v>394</v>
      </c>
      <c r="C3" s="1189"/>
      <c r="D3" s="1189"/>
      <c r="E3" s="1189"/>
      <c r="F3" s="1189"/>
      <c r="G3" s="1189"/>
      <c r="H3" s="1189"/>
      <c r="I3" s="1189"/>
      <c r="J3" s="1189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  <c r="AO3" s="573"/>
      <c r="AP3" s="573"/>
      <c r="AQ3" s="573"/>
      <c r="AR3" s="573"/>
      <c r="AS3" s="573"/>
      <c r="AT3" s="573"/>
      <c r="AU3" s="573"/>
      <c r="AV3" s="573"/>
      <c r="AW3" s="573"/>
      <c r="AX3" s="573"/>
      <c r="AY3" s="573"/>
      <c r="AZ3" s="573"/>
      <c r="BA3" s="573"/>
      <c r="BB3" s="573"/>
      <c r="BC3" s="573"/>
      <c r="BD3" s="573"/>
      <c r="BE3" s="573"/>
      <c r="BF3" s="573"/>
      <c r="BG3" s="573"/>
      <c r="BH3" s="573"/>
      <c r="BI3" s="573"/>
      <c r="BJ3" s="573"/>
      <c r="BK3" s="573"/>
      <c r="BL3" s="573"/>
      <c r="BM3" s="573"/>
      <c r="BN3" s="573"/>
      <c r="BO3" s="573"/>
      <c r="BP3" s="573"/>
      <c r="BQ3" s="573"/>
      <c r="BR3" s="573"/>
      <c r="BS3" s="573"/>
      <c r="BT3" s="573"/>
      <c r="BU3" s="573"/>
      <c r="BV3" s="573"/>
      <c r="BW3" s="573"/>
      <c r="BX3" s="573"/>
      <c r="BY3" s="573"/>
      <c r="BZ3" s="573"/>
      <c r="CA3" s="573"/>
      <c r="CB3" s="573"/>
      <c r="CC3" s="573"/>
      <c r="CD3" s="573"/>
      <c r="CE3" s="573"/>
      <c r="CF3" s="573"/>
      <c r="CG3" s="573"/>
      <c r="CH3" s="573"/>
      <c r="CI3" s="573"/>
      <c r="CJ3" s="573"/>
      <c r="CK3" s="573"/>
      <c r="CL3" s="573"/>
      <c r="CM3" s="573"/>
      <c r="CN3" s="573"/>
      <c r="CO3" s="573"/>
      <c r="CP3" s="573"/>
      <c r="CQ3" s="573"/>
      <c r="CR3" s="573"/>
      <c r="CS3" s="573"/>
      <c r="CT3" s="573"/>
      <c r="CU3" s="573"/>
      <c r="CV3" s="573"/>
      <c r="CW3" s="573"/>
      <c r="CX3" s="573"/>
      <c r="CY3" s="573"/>
      <c r="CZ3" s="573"/>
      <c r="DA3" s="573"/>
      <c r="DB3" s="573"/>
      <c r="DC3" s="573"/>
      <c r="DD3" s="573"/>
      <c r="DE3" s="573"/>
      <c r="DF3" s="573"/>
      <c r="DG3" s="573"/>
      <c r="DH3" s="573"/>
      <c r="DI3" s="573"/>
      <c r="DJ3" s="573"/>
      <c r="DK3" s="573"/>
      <c r="DL3" s="573"/>
      <c r="DM3" s="573"/>
      <c r="DN3" s="573"/>
      <c r="DO3" s="573"/>
      <c r="DP3" s="573"/>
      <c r="DQ3" s="573"/>
    </row>
    <row r="4" spans="1:121" s="751" customFormat="1" ht="18.75" customHeigh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4"/>
      <c r="AG4" s="634"/>
      <c r="AH4" s="634"/>
      <c r="AI4" s="634"/>
      <c r="AJ4" s="634"/>
      <c r="AK4" s="634"/>
      <c r="AL4" s="634"/>
      <c r="AM4" s="634"/>
      <c r="AN4" s="634"/>
      <c r="AO4" s="634"/>
      <c r="AP4" s="634"/>
      <c r="AQ4" s="634"/>
      <c r="AR4" s="634"/>
      <c r="AS4" s="634"/>
      <c r="AT4" s="634"/>
      <c r="AU4" s="634"/>
      <c r="AV4" s="634"/>
      <c r="AW4" s="634"/>
      <c r="AX4" s="634"/>
      <c r="AY4" s="634"/>
      <c r="AZ4" s="634"/>
      <c r="BA4" s="634"/>
      <c r="BB4" s="634"/>
      <c r="BC4" s="634"/>
      <c r="BD4" s="634"/>
      <c r="BE4" s="634"/>
      <c r="BF4" s="634"/>
      <c r="BG4" s="634"/>
      <c r="BH4" s="634"/>
      <c r="BI4" s="634"/>
      <c r="BJ4" s="634"/>
      <c r="BK4" s="634"/>
      <c r="BL4" s="634"/>
      <c r="BM4" s="634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4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4"/>
      <c r="CT4" s="634"/>
      <c r="CU4" s="634"/>
      <c r="CV4" s="634"/>
      <c r="CW4" s="634"/>
      <c r="CX4" s="634"/>
      <c r="CY4" s="634"/>
      <c r="CZ4" s="634"/>
      <c r="DA4" s="634"/>
      <c r="DB4" s="634"/>
      <c r="DC4" s="634"/>
      <c r="DD4" s="634"/>
      <c r="DE4" s="634"/>
      <c r="DF4" s="634"/>
      <c r="DG4" s="634"/>
      <c r="DH4" s="634"/>
      <c r="DI4" s="634"/>
      <c r="DJ4" s="634"/>
      <c r="DK4" s="634"/>
      <c r="DL4" s="634"/>
      <c r="DM4" s="634"/>
      <c r="DN4" s="634"/>
      <c r="DO4" s="634"/>
      <c r="DP4" s="634"/>
      <c r="DQ4" s="634"/>
    </row>
    <row r="5" spans="1:121" s="752" customFormat="1" ht="18.75" customHeight="1">
      <c r="A5" s="750"/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50"/>
      <c r="AQ5" s="750"/>
      <c r="AR5" s="750"/>
      <c r="AS5" s="750"/>
      <c r="AT5" s="750"/>
      <c r="AU5" s="750"/>
      <c r="AV5" s="750"/>
      <c r="AW5" s="750"/>
      <c r="AX5" s="750"/>
      <c r="AY5" s="750"/>
      <c r="AZ5" s="750"/>
      <c r="BA5" s="750"/>
      <c r="BB5" s="750"/>
      <c r="BC5" s="750"/>
      <c r="BD5" s="750"/>
      <c r="BE5" s="750"/>
      <c r="BF5" s="750"/>
      <c r="BG5" s="750"/>
      <c r="BH5" s="750"/>
      <c r="BI5" s="750"/>
      <c r="BJ5" s="750"/>
      <c r="BK5" s="750"/>
      <c r="BL5" s="750"/>
      <c r="BM5" s="750"/>
      <c r="BN5" s="750"/>
      <c r="BO5" s="750"/>
      <c r="BP5" s="750"/>
      <c r="BQ5" s="750"/>
      <c r="BR5" s="750"/>
      <c r="BS5" s="750"/>
      <c r="BT5" s="750"/>
      <c r="BU5" s="750"/>
      <c r="BV5" s="750"/>
      <c r="BW5" s="750"/>
      <c r="BX5" s="750"/>
      <c r="BY5" s="750"/>
      <c r="BZ5" s="750"/>
      <c r="CA5" s="750"/>
      <c r="CB5" s="750"/>
      <c r="CC5" s="750"/>
      <c r="CD5" s="750"/>
      <c r="CE5" s="750"/>
      <c r="CF5" s="750"/>
      <c r="CG5" s="750"/>
      <c r="CH5" s="750"/>
      <c r="CI5" s="750"/>
      <c r="CJ5" s="750"/>
      <c r="CK5" s="750"/>
      <c r="CL5" s="750"/>
      <c r="CM5" s="750"/>
      <c r="CN5" s="750"/>
      <c r="CO5" s="750"/>
      <c r="CP5" s="750"/>
      <c r="CQ5" s="750"/>
      <c r="CR5" s="750"/>
      <c r="CS5" s="750"/>
      <c r="CT5" s="750"/>
      <c r="CU5" s="750"/>
      <c r="CV5" s="750"/>
      <c r="CW5" s="750"/>
      <c r="CX5" s="750"/>
      <c r="CY5" s="750"/>
      <c r="CZ5" s="750"/>
      <c r="DA5" s="750"/>
      <c r="DB5" s="750"/>
      <c r="DC5" s="750"/>
      <c r="DD5" s="750"/>
      <c r="DE5" s="750"/>
      <c r="DF5" s="750"/>
      <c r="DG5" s="750"/>
      <c r="DH5" s="750"/>
      <c r="DI5" s="750"/>
      <c r="DJ5" s="750"/>
      <c r="DK5" s="750"/>
      <c r="DL5" s="750"/>
      <c r="DM5" s="750"/>
      <c r="DN5" s="750"/>
      <c r="DO5" s="750"/>
      <c r="DP5" s="750"/>
      <c r="DQ5" s="750"/>
    </row>
    <row r="6" spans="1:121" s="756" customFormat="1" ht="18.75" customHeight="1" thickBot="1">
      <c r="A6" s="753"/>
      <c r="B6" s="643"/>
      <c r="C6" s="643"/>
      <c r="D6" s="644"/>
      <c r="E6" s="644"/>
      <c r="F6" s="644"/>
      <c r="G6" s="644"/>
      <c r="H6" s="643"/>
      <c r="I6" s="754"/>
      <c r="J6" s="755" t="s">
        <v>158</v>
      </c>
      <c r="K6" s="646" t="s">
        <v>46</v>
      </c>
      <c r="L6" s="644"/>
      <c r="M6" s="644"/>
      <c r="N6" s="644"/>
      <c r="O6" s="644"/>
      <c r="P6" s="644"/>
      <c r="Q6" s="644"/>
      <c r="R6" s="644"/>
      <c r="S6" s="755" t="s">
        <v>158</v>
      </c>
      <c r="T6" s="646" t="s">
        <v>46</v>
      </c>
      <c r="U6" s="755"/>
      <c r="V6" s="646"/>
      <c r="W6" s="644"/>
      <c r="X6" s="644"/>
      <c r="Y6" s="644"/>
      <c r="Z6" s="644"/>
      <c r="AA6" s="644"/>
      <c r="AB6" s="755" t="s">
        <v>158</v>
      </c>
      <c r="AC6" s="646" t="s">
        <v>46</v>
      </c>
      <c r="AD6" s="644"/>
      <c r="AE6" s="644"/>
      <c r="AF6" s="755"/>
      <c r="AG6" s="646"/>
      <c r="AH6" s="644"/>
      <c r="AI6" s="644"/>
      <c r="AJ6" s="644"/>
      <c r="AK6" s="755" t="s">
        <v>158</v>
      </c>
      <c r="AL6" s="646" t="s">
        <v>46</v>
      </c>
      <c r="AM6" s="644"/>
      <c r="AN6" s="644"/>
      <c r="AO6" s="644"/>
      <c r="AP6" s="644"/>
      <c r="AQ6" s="644"/>
      <c r="AR6" s="644"/>
      <c r="AS6" s="644"/>
      <c r="AT6" s="755" t="s">
        <v>158</v>
      </c>
      <c r="AU6" s="646" t="s">
        <v>46</v>
      </c>
      <c r="AV6" s="644"/>
      <c r="AW6" s="644"/>
      <c r="AX6" s="644"/>
      <c r="AY6" s="644"/>
      <c r="AZ6" s="644"/>
      <c r="BA6" s="644"/>
      <c r="BB6" s="644"/>
      <c r="BC6" s="755" t="s">
        <v>158</v>
      </c>
      <c r="BD6" s="646" t="s">
        <v>46</v>
      </c>
      <c r="BE6" s="644"/>
      <c r="BF6" s="644"/>
      <c r="BG6" s="644"/>
      <c r="BH6" s="644"/>
      <c r="BI6" s="644"/>
      <c r="BJ6" s="644"/>
      <c r="BK6" s="644"/>
      <c r="BL6" s="755" t="s">
        <v>158</v>
      </c>
      <c r="BM6" s="646" t="s">
        <v>46</v>
      </c>
      <c r="BN6" s="644"/>
      <c r="BO6" s="644"/>
      <c r="BP6" s="644"/>
      <c r="BQ6" s="644"/>
      <c r="BR6" s="644"/>
      <c r="BS6" s="644"/>
      <c r="BT6" s="644"/>
      <c r="BU6" s="755" t="s">
        <v>158</v>
      </c>
      <c r="BV6" s="646" t="s">
        <v>46</v>
      </c>
      <c r="BW6" s="644"/>
      <c r="BX6" s="644"/>
      <c r="BY6" s="644"/>
      <c r="BZ6" s="644"/>
      <c r="CA6" s="644"/>
      <c r="CB6" s="644"/>
      <c r="CC6" s="644"/>
      <c r="CD6" s="755" t="s">
        <v>158</v>
      </c>
      <c r="CE6" s="646" t="s">
        <v>46</v>
      </c>
      <c r="CF6" s="644"/>
      <c r="CG6" s="644"/>
      <c r="CH6" s="644"/>
      <c r="CI6" s="644"/>
      <c r="CJ6" s="644"/>
      <c r="CK6" s="644"/>
      <c r="CL6" s="644"/>
      <c r="CM6" s="755" t="s">
        <v>158</v>
      </c>
      <c r="CN6" s="646" t="s">
        <v>46</v>
      </c>
      <c r="CO6" s="644"/>
      <c r="CP6" s="644"/>
      <c r="CQ6" s="644"/>
      <c r="CR6" s="644"/>
      <c r="CS6" s="644"/>
      <c r="CT6" s="644"/>
      <c r="CU6" s="644"/>
      <c r="CV6" s="755" t="s">
        <v>158</v>
      </c>
      <c r="CW6" s="646" t="s">
        <v>46</v>
      </c>
      <c r="CX6" s="644"/>
      <c r="CY6" s="644"/>
      <c r="CZ6" s="644"/>
      <c r="DA6" s="644"/>
      <c r="DB6" s="644"/>
      <c r="DC6" s="644"/>
      <c r="DD6" s="644"/>
      <c r="DE6" s="755" t="s">
        <v>158</v>
      </c>
      <c r="DF6" s="646" t="s">
        <v>46</v>
      </c>
      <c r="DG6" s="644"/>
      <c r="DH6" s="644"/>
      <c r="DI6" s="644"/>
      <c r="DJ6" s="644"/>
      <c r="DK6" s="644"/>
      <c r="DL6" s="644"/>
      <c r="DM6" s="644"/>
      <c r="DN6" s="755" t="s">
        <v>158</v>
      </c>
      <c r="DO6" s="646" t="s">
        <v>46</v>
      </c>
      <c r="DP6" s="644"/>
      <c r="DQ6" s="755" t="s">
        <v>158</v>
      </c>
    </row>
    <row r="7" spans="1:121" ht="18.75" customHeight="1">
      <c r="A7" s="1143" t="s">
        <v>159</v>
      </c>
      <c r="B7" s="1144" t="s">
        <v>109</v>
      </c>
      <c r="C7" s="1438" t="s">
        <v>263</v>
      </c>
      <c r="D7" s="1174"/>
      <c r="E7" s="1174"/>
      <c r="F7" s="1174"/>
      <c r="G7" s="1174"/>
      <c r="H7" s="1174"/>
      <c r="I7" s="1174"/>
      <c r="J7" s="1175"/>
      <c r="K7" s="1173" t="s">
        <v>263</v>
      </c>
      <c r="L7" s="1174"/>
      <c r="M7" s="1174"/>
      <c r="N7" s="1174"/>
      <c r="O7" s="1174"/>
      <c r="P7" s="1174"/>
      <c r="Q7" s="1174"/>
      <c r="R7" s="1174"/>
      <c r="S7" s="1175"/>
      <c r="T7" s="1173" t="s">
        <v>263</v>
      </c>
      <c r="U7" s="1174"/>
      <c r="V7" s="1174"/>
      <c r="W7" s="1174"/>
      <c r="X7" s="1174"/>
      <c r="Y7" s="1174"/>
      <c r="Z7" s="1174"/>
      <c r="AA7" s="1174"/>
      <c r="AB7" s="1175"/>
      <c r="AC7" s="1173" t="s">
        <v>263</v>
      </c>
      <c r="AD7" s="1174"/>
      <c r="AE7" s="1174"/>
      <c r="AF7" s="1174"/>
      <c r="AG7" s="1174"/>
      <c r="AH7" s="1174"/>
      <c r="AI7" s="1174"/>
      <c r="AJ7" s="1174"/>
      <c r="AK7" s="1175"/>
      <c r="AL7" s="1173" t="s">
        <v>263</v>
      </c>
      <c r="AM7" s="1174"/>
      <c r="AN7" s="1174"/>
      <c r="AO7" s="1174"/>
      <c r="AP7" s="1174"/>
      <c r="AQ7" s="1174"/>
      <c r="AR7" s="1174"/>
      <c r="AS7" s="1174"/>
      <c r="AT7" s="1175"/>
      <c r="AU7" s="1173" t="s">
        <v>263</v>
      </c>
      <c r="AV7" s="1174"/>
      <c r="AW7" s="1174"/>
      <c r="AX7" s="1174"/>
      <c r="AY7" s="1174"/>
      <c r="AZ7" s="1174"/>
      <c r="BA7" s="1174"/>
      <c r="BB7" s="1174"/>
      <c r="BC7" s="1175"/>
      <c r="BD7" s="1173" t="s">
        <v>263</v>
      </c>
      <c r="BE7" s="1174"/>
      <c r="BF7" s="1174"/>
      <c r="BG7" s="1174"/>
      <c r="BH7" s="1174"/>
      <c r="BI7" s="1174"/>
      <c r="BJ7" s="1174"/>
      <c r="BK7" s="1174"/>
      <c r="BL7" s="1175"/>
      <c r="BM7" s="1173" t="s">
        <v>263</v>
      </c>
      <c r="BN7" s="1174"/>
      <c r="BO7" s="1174"/>
      <c r="BP7" s="1174"/>
      <c r="BQ7" s="1174"/>
      <c r="BR7" s="1174"/>
      <c r="BS7" s="1174"/>
      <c r="BT7" s="1174"/>
      <c r="BU7" s="1175"/>
      <c r="BV7" s="1173" t="s">
        <v>263</v>
      </c>
      <c r="BW7" s="1174"/>
      <c r="BX7" s="1174"/>
      <c r="BY7" s="1174"/>
      <c r="BZ7" s="1174"/>
      <c r="CA7" s="1174"/>
      <c r="CB7" s="1174"/>
      <c r="CC7" s="1174"/>
      <c r="CD7" s="1175"/>
      <c r="CE7" s="1173" t="s">
        <v>263</v>
      </c>
      <c r="CF7" s="1174"/>
      <c r="CG7" s="1174"/>
      <c r="CH7" s="1174"/>
      <c r="CI7" s="1174"/>
      <c r="CJ7" s="1174"/>
      <c r="CK7" s="1174"/>
      <c r="CL7" s="1174"/>
      <c r="CM7" s="1175"/>
      <c r="CN7" s="1173" t="s">
        <v>263</v>
      </c>
      <c r="CO7" s="1174"/>
      <c r="CP7" s="1175"/>
      <c r="CQ7" s="1173" t="s">
        <v>267</v>
      </c>
      <c r="CR7" s="1174"/>
      <c r="CS7" s="1174"/>
      <c r="CT7" s="1174"/>
      <c r="CU7" s="1174"/>
      <c r="CV7" s="1175"/>
      <c r="CW7" s="1173" t="s">
        <v>267</v>
      </c>
      <c r="CX7" s="1174"/>
      <c r="CY7" s="1174"/>
      <c r="CZ7" s="1174"/>
      <c r="DA7" s="1175"/>
      <c r="DB7" s="1173" t="s">
        <v>268</v>
      </c>
      <c r="DC7" s="1174"/>
      <c r="DD7" s="1174"/>
      <c r="DE7" s="1175"/>
      <c r="DF7" s="1173" t="s">
        <v>268</v>
      </c>
      <c r="DG7" s="1174"/>
      <c r="DH7" s="1174"/>
      <c r="DI7" s="1174"/>
      <c r="DJ7" s="1174"/>
      <c r="DK7" s="1174"/>
      <c r="DL7" s="1175"/>
      <c r="DM7" s="1173" t="s">
        <v>426</v>
      </c>
      <c r="DN7" s="1175"/>
      <c r="DO7" s="1173" t="s">
        <v>426</v>
      </c>
      <c r="DP7" s="1174"/>
      <c r="DQ7" s="1175"/>
    </row>
    <row r="8" spans="1:121" ht="18.75" customHeight="1">
      <c r="A8" s="1117"/>
      <c r="B8" s="1137"/>
      <c r="C8" s="1136" t="s">
        <v>88</v>
      </c>
      <c r="D8" s="1136" t="s">
        <v>165</v>
      </c>
      <c r="E8" s="1136" t="s">
        <v>149</v>
      </c>
      <c r="F8" s="1136" t="s">
        <v>240</v>
      </c>
      <c r="G8" s="1136" t="s">
        <v>166</v>
      </c>
      <c r="H8" s="1136" t="s">
        <v>81</v>
      </c>
      <c r="I8" s="1136" t="s">
        <v>83</v>
      </c>
      <c r="J8" s="1160" t="s">
        <v>260</v>
      </c>
      <c r="K8" s="1117" t="s">
        <v>167</v>
      </c>
      <c r="L8" s="1137" t="s">
        <v>93</v>
      </c>
      <c r="M8" s="1137" t="s">
        <v>91</v>
      </c>
      <c r="N8" s="1137" t="s">
        <v>80</v>
      </c>
      <c r="O8" s="1137" t="s">
        <v>241</v>
      </c>
      <c r="P8" s="1137" t="s">
        <v>168</v>
      </c>
      <c r="Q8" s="1152" t="s">
        <v>113</v>
      </c>
      <c r="R8" s="1152" t="s">
        <v>282</v>
      </c>
      <c r="S8" s="1160" t="s">
        <v>261</v>
      </c>
      <c r="T8" s="1117" t="s">
        <v>169</v>
      </c>
      <c r="U8" s="1136" t="s">
        <v>164</v>
      </c>
      <c r="V8" s="1151" t="s">
        <v>73</v>
      </c>
      <c r="W8" s="1136" t="s">
        <v>156</v>
      </c>
      <c r="X8" s="1136" t="s">
        <v>74</v>
      </c>
      <c r="Y8" s="1136" t="s">
        <v>150</v>
      </c>
      <c r="Z8" s="1136" t="s">
        <v>250</v>
      </c>
      <c r="AA8" s="1136" t="s">
        <v>155</v>
      </c>
      <c r="AB8" s="1141" t="s">
        <v>85</v>
      </c>
      <c r="AC8" s="1116" t="s">
        <v>224</v>
      </c>
      <c r="AD8" s="1136" t="s">
        <v>225</v>
      </c>
      <c r="AE8" s="1136" t="s">
        <v>170</v>
      </c>
      <c r="AF8" s="1136" t="s">
        <v>262</v>
      </c>
      <c r="AG8" s="1151" t="s">
        <v>251</v>
      </c>
      <c r="AH8" s="1136" t="s">
        <v>173</v>
      </c>
      <c r="AI8" s="1136" t="s">
        <v>142</v>
      </c>
      <c r="AJ8" s="1136" t="s">
        <v>160</v>
      </c>
      <c r="AK8" s="1141" t="s">
        <v>161</v>
      </c>
      <c r="AL8" s="1116" t="s">
        <v>151</v>
      </c>
      <c r="AM8" s="1136" t="s">
        <v>174</v>
      </c>
      <c r="AN8" s="1136" t="s">
        <v>175</v>
      </c>
      <c r="AO8" s="1136" t="s">
        <v>87</v>
      </c>
      <c r="AP8" s="1136" t="s">
        <v>176</v>
      </c>
      <c r="AQ8" s="1136" t="s">
        <v>226</v>
      </c>
      <c r="AR8" s="1151" t="s">
        <v>177</v>
      </c>
      <c r="AS8" s="1136" t="s">
        <v>84</v>
      </c>
      <c r="AT8" s="1141" t="s">
        <v>264</v>
      </c>
      <c r="AU8" s="1116" t="s">
        <v>152</v>
      </c>
      <c r="AV8" s="1136" t="s">
        <v>89</v>
      </c>
      <c r="AW8" s="1136" t="s">
        <v>265</v>
      </c>
      <c r="AX8" s="1136" t="s">
        <v>114</v>
      </c>
      <c r="AY8" s="1136" t="s">
        <v>228</v>
      </c>
      <c r="AZ8" s="1136" t="s">
        <v>227</v>
      </c>
      <c r="BA8" s="1136" t="s">
        <v>179</v>
      </c>
      <c r="BB8" s="1136" t="s">
        <v>229</v>
      </c>
      <c r="BC8" s="1159" t="s">
        <v>180</v>
      </c>
      <c r="BD8" s="1116" t="s">
        <v>153</v>
      </c>
      <c r="BE8" s="1136" t="s">
        <v>154</v>
      </c>
      <c r="BF8" s="1136" t="s">
        <v>181</v>
      </c>
      <c r="BG8" s="1136" t="s">
        <v>75</v>
      </c>
      <c r="BH8" s="1136" t="s">
        <v>182</v>
      </c>
      <c r="BI8" s="1136" t="s">
        <v>183</v>
      </c>
      <c r="BJ8" s="1136" t="s">
        <v>184</v>
      </c>
      <c r="BK8" s="1136" t="s">
        <v>77</v>
      </c>
      <c r="BL8" s="1141" t="s">
        <v>76</v>
      </c>
      <c r="BM8" s="1112" t="s">
        <v>185</v>
      </c>
      <c r="BN8" s="1214" t="s">
        <v>186</v>
      </c>
      <c r="BO8" s="1195" t="s">
        <v>187</v>
      </c>
      <c r="BP8" s="1195" t="s">
        <v>188</v>
      </c>
      <c r="BQ8" s="1195" t="s">
        <v>189</v>
      </c>
      <c r="BR8" s="1195" t="s">
        <v>190</v>
      </c>
      <c r="BS8" s="1195" t="s">
        <v>191</v>
      </c>
      <c r="BT8" s="1195" t="s">
        <v>192</v>
      </c>
      <c r="BU8" s="1216" t="s">
        <v>193</v>
      </c>
      <c r="BV8" s="1112" t="s">
        <v>194</v>
      </c>
      <c r="BW8" s="1195" t="s">
        <v>195</v>
      </c>
      <c r="BX8" s="1136" t="s">
        <v>196</v>
      </c>
      <c r="BY8" s="1151" t="s">
        <v>197</v>
      </c>
      <c r="BZ8" s="1136" t="s">
        <v>198</v>
      </c>
      <c r="CA8" s="1136" t="s">
        <v>372</v>
      </c>
      <c r="CB8" s="1136" t="s">
        <v>199</v>
      </c>
      <c r="CC8" s="1136" t="s">
        <v>200</v>
      </c>
      <c r="CD8" s="1141" t="s">
        <v>78</v>
      </c>
      <c r="CE8" s="1116" t="s">
        <v>231</v>
      </c>
      <c r="CF8" s="1136" t="s">
        <v>202</v>
      </c>
      <c r="CG8" s="1136" t="s">
        <v>157</v>
      </c>
      <c r="CH8" s="1136" t="s">
        <v>203</v>
      </c>
      <c r="CI8" s="1136" t="s">
        <v>256</v>
      </c>
      <c r="CJ8" s="1151" t="s">
        <v>205</v>
      </c>
      <c r="CK8" s="1136" t="s">
        <v>266</v>
      </c>
      <c r="CL8" s="1136" t="s">
        <v>162</v>
      </c>
      <c r="CM8" s="1141" t="s">
        <v>163</v>
      </c>
      <c r="CN8" s="1116" t="s">
        <v>207</v>
      </c>
      <c r="CO8" s="1136" t="s">
        <v>255</v>
      </c>
      <c r="CP8" s="1159" t="s">
        <v>233</v>
      </c>
      <c r="CQ8" s="1116" t="s">
        <v>101</v>
      </c>
      <c r="CR8" s="1136" t="s">
        <v>209</v>
      </c>
      <c r="CS8" s="1136" t="s">
        <v>210</v>
      </c>
      <c r="CT8" s="1136" t="s">
        <v>211</v>
      </c>
      <c r="CU8" s="1136" t="s">
        <v>100</v>
      </c>
      <c r="CV8" s="1141" t="s">
        <v>212</v>
      </c>
      <c r="CW8" s="1151" t="s">
        <v>235</v>
      </c>
      <c r="CX8" s="1136" t="s">
        <v>71</v>
      </c>
      <c r="CY8" s="1136" t="s">
        <v>70</v>
      </c>
      <c r="CZ8" s="1136" t="s">
        <v>213</v>
      </c>
      <c r="DA8" s="1160" t="s">
        <v>214</v>
      </c>
      <c r="DB8" s="1112" t="s">
        <v>215</v>
      </c>
      <c r="DC8" s="1195" t="s">
        <v>216</v>
      </c>
      <c r="DD8" s="1195" t="s">
        <v>217</v>
      </c>
      <c r="DE8" s="1216" t="s">
        <v>218</v>
      </c>
      <c r="DF8" s="1112" t="s">
        <v>219</v>
      </c>
      <c r="DG8" s="1195" t="s">
        <v>220</v>
      </c>
      <c r="DH8" s="1195" t="s">
        <v>221</v>
      </c>
      <c r="DI8" s="1195" t="s">
        <v>69</v>
      </c>
      <c r="DJ8" s="1195" t="s">
        <v>222</v>
      </c>
      <c r="DK8" s="1195" t="s">
        <v>404</v>
      </c>
      <c r="DL8" s="1216" t="s">
        <v>364</v>
      </c>
      <c r="DM8" s="1116" t="s">
        <v>378</v>
      </c>
      <c r="DN8" s="1141" t="s">
        <v>379</v>
      </c>
      <c r="DO8" s="1116" t="s">
        <v>380</v>
      </c>
      <c r="DP8" s="1136" t="s">
        <v>381</v>
      </c>
      <c r="DQ8" s="1141" t="s">
        <v>364</v>
      </c>
    </row>
    <row r="9" spans="1:121" ht="18.75" customHeight="1">
      <c r="A9" s="1117"/>
      <c r="B9" s="1137"/>
      <c r="C9" s="1137"/>
      <c r="D9" s="1137"/>
      <c r="E9" s="1137"/>
      <c r="F9" s="1137"/>
      <c r="G9" s="1137"/>
      <c r="H9" s="1137"/>
      <c r="I9" s="1137"/>
      <c r="J9" s="1160"/>
      <c r="K9" s="1117"/>
      <c r="L9" s="1137"/>
      <c r="M9" s="1137"/>
      <c r="N9" s="1137"/>
      <c r="O9" s="1137"/>
      <c r="P9" s="1137"/>
      <c r="Q9" s="1152"/>
      <c r="R9" s="1152"/>
      <c r="S9" s="1160"/>
      <c r="T9" s="1117"/>
      <c r="U9" s="1137"/>
      <c r="V9" s="1152"/>
      <c r="W9" s="1137"/>
      <c r="X9" s="1137"/>
      <c r="Y9" s="1137"/>
      <c r="Z9" s="1137"/>
      <c r="AA9" s="1137"/>
      <c r="AB9" s="1142"/>
      <c r="AC9" s="1117"/>
      <c r="AD9" s="1137"/>
      <c r="AE9" s="1137"/>
      <c r="AF9" s="1137"/>
      <c r="AG9" s="1152"/>
      <c r="AH9" s="1137"/>
      <c r="AI9" s="1137"/>
      <c r="AJ9" s="1137"/>
      <c r="AK9" s="1142"/>
      <c r="AL9" s="1117"/>
      <c r="AM9" s="1137"/>
      <c r="AN9" s="1137"/>
      <c r="AO9" s="1137"/>
      <c r="AP9" s="1137"/>
      <c r="AQ9" s="1137"/>
      <c r="AR9" s="1152"/>
      <c r="AS9" s="1137"/>
      <c r="AT9" s="1142"/>
      <c r="AU9" s="1117"/>
      <c r="AV9" s="1137"/>
      <c r="AW9" s="1137"/>
      <c r="AX9" s="1137"/>
      <c r="AY9" s="1137"/>
      <c r="AZ9" s="1137"/>
      <c r="BA9" s="1137"/>
      <c r="BB9" s="1137"/>
      <c r="BC9" s="1160"/>
      <c r="BD9" s="1117"/>
      <c r="BE9" s="1137"/>
      <c r="BF9" s="1137"/>
      <c r="BG9" s="1137"/>
      <c r="BH9" s="1137"/>
      <c r="BI9" s="1137"/>
      <c r="BJ9" s="1137"/>
      <c r="BK9" s="1137"/>
      <c r="BL9" s="1142"/>
      <c r="BM9" s="1112"/>
      <c r="BN9" s="1214"/>
      <c r="BO9" s="1195"/>
      <c r="BP9" s="1450"/>
      <c r="BQ9" s="1195"/>
      <c r="BR9" s="1195"/>
      <c r="BS9" s="1195"/>
      <c r="BT9" s="1195"/>
      <c r="BU9" s="1216"/>
      <c r="BV9" s="1112"/>
      <c r="BW9" s="1195"/>
      <c r="BX9" s="1137"/>
      <c r="BY9" s="1152"/>
      <c r="BZ9" s="1137"/>
      <c r="CA9" s="1137"/>
      <c r="CB9" s="1137"/>
      <c r="CC9" s="1137"/>
      <c r="CD9" s="1142"/>
      <c r="CE9" s="1117"/>
      <c r="CF9" s="1137"/>
      <c r="CG9" s="1137"/>
      <c r="CH9" s="1137"/>
      <c r="CI9" s="1137"/>
      <c r="CJ9" s="1152"/>
      <c r="CK9" s="1137"/>
      <c r="CL9" s="1137"/>
      <c r="CM9" s="1142"/>
      <c r="CN9" s="1117"/>
      <c r="CO9" s="1137"/>
      <c r="CP9" s="1160"/>
      <c r="CQ9" s="1117"/>
      <c r="CR9" s="1137"/>
      <c r="CS9" s="1137"/>
      <c r="CT9" s="1137"/>
      <c r="CU9" s="1137"/>
      <c r="CV9" s="1142"/>
      <c r="CW9" s="1152"/>
      <c r="CX9" s="1137"/>
      <c r="CY9" s="1137"/>
      <c r="CZ9" s="1137"/>
      <c r="DA9" s="1160"/>
      <c r="DB9" s="1112"/>
      <c r="DC9" s="1195"/>
      <c r="DD9" s="1195"/>
      <c r="DE9" s="1454"/>
      <c r="DF9" s="1112"/>
      <c r="DG9" s="1195"/>
      <c r="DH9" s="1195"/>
      <c r="DI9" s="1195"/>
      <c r="DJ9" s="1195"/>
      <c r="DK9" s="1195"/>
      <c r="DL9" s="1216"/>
      <c r="DM9" s="1117"/>
      <c r="DN9" s="1142"/>
      <c r="DO9" s="1117"/>
      <c r="DP9" s="1137"/>
      <c r="DQ9" s="1142"/>
    </row>
    <row r="10" spans="1:121" ht="18.75" customHeight="1">
      <c r="A10" s="1117"/>
      <c r="B10" s="1137"/>
      <c r="C10" s="1137"/>
      <c r="D10" s="1137"/>
      <c r="E10" s="1137"/>
      <c r="F10" s="1137"/>
      <c r="G10" s="1137"/>
      <c r="H10" s="1137"/>
      <c r="I10" s="1137"/>
      <c r="J10" s="1160"/>
      <c r="K10" s="1117"/>
      <c r="L10" s="1137"/>
      <c r="M10" s="1137"/>
      <c r="N10" s="1137"/>
      <c r="O10" s="1137"/>
      <c r="P10" s="1137"/>
      <c r="Q10" s="1152"/>
      <c r="R10" s="1152"/>
      <c r="S10" s="1160"/>
      <c r="T10" s="1117"/>
      <c r="U10" s="1137"/>
      <c r="V10" s="1152"/>
      <c r="W10" s="1137"/>
      <c r="X10" s="1137"/>
      <c r="Y10" s="1137"/>
      <c r="Z10" s="1137"/>
      <c r="AA10" s="1137"/>
      <c r="AB10" s="1142"/>
      <c r="AC10" s="1117"/>
      <c r="AD10" s="1137"/>
      <c r="AE10" s="1137"/>
      <c r="AF10" s="1137"/>
      <c r="AG10" s="1152"/>
      <c r="AH10" s="1137"/>
      <c r="AI10" s="1137"/>
      <c r="AJ10" s="1137"/>
      <c r="AK10" s="1142"/>
      <c r="AL10" s="1117"/>
      <c r="AM10" s="1137"/>
      <c r="AN10" s="1137"/>
      <c r="AO10" s="1137"/>
      <c r="AP10" s="1137"/>
      <c r="AQ10" s="1137"/>
      <c r="AR10" s="1152"/>
      <c r="AS10" s="1137"/>
      <c r="AT10" s="1142"/>
      <c r="AU10" s="1117"/>
      <c r="AV10" s="1137"/>
      <c r="AW10" s="1137"/>
      <c r="AX10" s="1137"/>
      <c r="AY10" s="1137"/>
      <c r="AZ10" s="1137"/>
      <c r="BA10" s="1137"/>
      <c r="BB10" s="1137"/>
      <c r="BC10" s="1160"/>
      <c r="BD10" s="1117"/>
      <c r="BE10" s="1137"/>
      <c r="BF10" s="1137"/>
      <c r="BG10" s="1137"/>
      <c r="BH10" s="1137"/>
      <c r="BI10" s="1137"/>
      <c r="BJ10" s="1137"/>
      <c r="BK10" s="1137"/>
      <c r="BL10" s="1142"/>
      <c r="BM10" s="1112"/>
      <c r="BN10" s="1214"/>
      <c r="BO10" s="1195"/>
      <c r="BP10" s="1450"/>
      <c r="BQ10" s="1195"/>
      <c r="BR10" s="1195"/>
      <c r="BS10" s="1195"/>
      <c r="BT10" s="1195"/>
      <c r="BU10" s="1216"/>
      <c r="BV10" s="1112"/>
      <c r="BW10" s="1195"/>
      <c r="BX10" s="1137"/>
      <c r="BY10" s="1152"/>
      <c r="BZ10" s="1137"/>
      <c r="CA10" s="1137"/>
      <c r="CB10" s="1137"/>
      <c r="CC10" s="1137"/>
      <c r="CD10" s="1142"/>
      <c r="CE10" s="1117"/>
      <c r="CF10" s="1137"/>
      <c r="CG10" s="1137"/>
      <c r="CH10" s="1137"/>
      <c r="CI10" s="1137"/>
      <c r="CJ10" s="1152"/>
      <c r="CK10" s="1137"/>
      <c r="CL10" s="1137"/>
      <c r="CM10" s="1142"/>
      <c r="CN10" s="1117"/>
      <c r="CO10" s="1137"/>
      <c r="CP10" s="1160"/>
      <c r="CQ10" s="1117"/>
      <c r="CR10" s="1137"/>
      <c r="CS10" s="1137"/>
      <c r="CT10" s="1137"/>
      <c r="CU10" s="1137"/>
      <c r="CV10" s="1142"/>
      <c r="CW10" s="1152"/>
      <c r="CX10" s="1137"/>
      <c r="CY10" s="1137"/>
      <c r="CZ10" s="1137"/>
      <c r="DA10" s="1160"/>
      <c r="DB10" s="1112"/>
      <c r="DC10" s="1195"/>
      <c r="DD10" s="1195"/>
      <c r="DE10" s="1454"/>
      <c r="DF10" s="1112"/>
      <c r="DG10" s="1195"/>
      <c r="DH10" s="1195"/>
      <c r="DI10" s="1195"/>
      <c r="DJ10" s="1195"/>
      <c r="DK10" s="1195"/>
      <c r="DL10" s="1216"/>
      <c r="DM10" s="1117"/>
      <c r="DN10" s="1142"/>
      <c r="DO10" s="1117"/>
      <c r="DP10" s="1137"/>
      <c r="DQ10" s="1142"/>
    </row>
    <row r="11" spans="1:121" ht="18.75" customHeight="1" thickBot="1">
      <c r="A11" s="1117"/>
      <c r="B11" s="1137"/>
      <c r="C11" s="1432"/>
      <c r="D11" s="1432"/>
      <c r="E11" s="1432"/>
      <c r="F11" s="1432"/>
      <c r="G11" s="1432"/>
      <c r="H11" s="1432"/>
      <c r="I11" s="1432"/>
      <c r="J11" s="1160"/>
      <c r="K11" s="1118"/>
      <c r="L11" s="1432"/>
      <c r="M11" s="1432"/>
      <c r="N11" s="1432"/>
      <c r="O11" s="1432"/>
      <c r="P11" s="1432"/>
      <c r="Q11" s="1437"/>
      <c r="R11" s="1437"/>
      <c r="S11" s="1440"/>
      <c r="T11" s="1118"/>
      <c r="U11" s="1432"/>
      <c r="V11" s="1437"/>
      <c r="W11" s="1432"/>
      <c r="X11" s="1432"/>
      <c r="Y11" s="1432"/>
      <c r="Z11" s="1432"/>
      <c r="AA11" s="1432"/>
      <c r="AB11" s="1431"/>
      <c r="AC11" s="1118"/>
      <c r="AD11" s="1432"/>
      <c r="AE11" s="1137"/>
      <c r="AF11" s="1432"/>
      <c r="AG11" s="1437"/>
      <c r="AH11" s="1432"/>
      <c r="AI11" s="1432"/>
      <c r="AJ11" s="1432"/>
      <c r="AK11" s="1431"/>
      <c r="AL11" s="1118"/>
      <c r="AM11" s="1432"/>
      <c r="AN11" s="1432"/>
      <c r="AO11" s="1432"/>
      <c r="AP11" s="1137"/>
      <c r="AQ11" s="1432"/>
      <c r="AR11" s="1437"/>
      <c r="AS11" s="1432"/>
      <c r="AT11" s="1431"/>
      <c r="AU11" s="1118"/>
      <c r="AV11" s="1432"/>
      <c r="AW11" s="1432"/>
      <c r="AX11" s="1432"/>
      <c r="AY11" s="1432"/>
      <c r="AZ11" s="1432"/>
      <c r="BA11" s="1137"/>
      <c r="BB11" s="1137"/>
      <c r="BC11" s="1160"/>
      <c r="BD11" s="1117"/>
      <c r="BE11" s="1137"/>
      <c r="BF11" s="1137"/>
      <c r="BG11" s="1137"/>
      <c r="BH11" s="1137"/>
      <c r="BI11" s="1137"/>
      <c r="BJ11" s="1137"/>
      <c r="BK11" s="1137"/>
      <c r="BL11" s="1142"/>
      <c r="BM11" s="1116"/>
      <c r="BN11" s="1151"/>
      <c r="BO11" s="1136"/>
      <c r="BP11" s="1451"/>
      <c r="BQ11" s="1136"/>
      <c r="BR11" s="1136"/>
      <c r="BS11" s="1136"/>
      <c r="BT11" s="1136"/>
      <c r="BU11" s="1141"/>
      <c r="BV11" s="1116"/>
      <c r="BW11" s="1136"/>
      <c r="BX11" s="1137"/>
      <c r="BY11" s="1152"/>
      <c r="BZ11" s="1137"/>
      <c r="CA11" s="1137"/>
      <c r="CB11" s="1137"/>
      <c r="CC11" s="1137"/>
      <c r="CD11" s="1142"/>
      <c r="CE11" s="1117"/>
      <c r="CF11" s="1137"/>
      <c r="CG11" s="1137"/>
      <c r="CH11" s="1137"/>
      <c r="CI11" s="1137"/>
      <c r="CJ11" s="1152"/>
      <c r="CK11" s="1137"/>
      <c r="CL11" s="1137"/>
      <c r="CM11" s="1142"/>
      <c r="CN11" s="1117"/>
      <c r="CO11" s="1137"/>
      <c r="CP11" s="1160"/>
      <c r="CQ11" s="1117"/>
      <c r="CR11" s="1137"/>
      <c r="CS11" s="1137"/>
      <c r="CT11" s="1137"/>
      <c r="CU11" s="1137"/>
      <c r="CV11" s="1142"/>
      <c r="CW11" s="1152"/>
      <c r="CX11" s="1137"/>
      <c r="CY11" s="1137"/>
      <c r="CZ11" s="1137"/>
      <c r="DA11" s="1160"/>
      <c r="DB11" s="1116"/>
      <c r="DC11" s="1136"/>
      <c r="DD11" s="1136"/>
      <c r="DE11" s="1455"/>
      <c r="DF11" s="1116"/>
      <c r="DG11" s="1136"/>
      <c r="DH11" s="1136"/>
      <c r="DI11" s="1136"/>
      <c r="DJ11" s="1136"/>
      <c r="DK11" s="1136"/>
      <c r="DL11" s="1141"/>
      <c r="DM11" s="1118"/>
      <c r="DN11" s="1431"/>
      <c r="DO11" s="1118"/>
      <c r="DP11" s="1432"/>
      <c r="DQ11" s="1431"/>
    </row>
    <row r="12" spans="1:121" s="757" customFormat="1" ht="18.75" customHeight="1">
      <c r="A12" s="1143" t="s">
        <v>0</v>
      </c>
      <c r="B12" s="1421">
        <f>SUM(B14:B29)/8</f>
        <v>17337.30560101873</v>
      </c>
      <c r="C12" s="1421">
        <f>SUM(C14:C29)/8</f>
        <v>19000</v>
      </c>
      <c r="D12" s="1421">
        <f>SUM(D15:D30)/1</f>
        <v>8000</v>
      </c>
      <c r="E12" s="1421">
        <f>SUM(E15:E30)/3</f>
        <v>12000</v>
      </c>
      <c r="F12" s="1421">
        <f>SUM(F14:F30)/6</f>
        <v>17875</v>
      </c>
      <c r="G12" s="1421">
        <f>SUM(G14:G30)</f>
        <v>0</v>
      </c>
      <c r="H12" s="1421">
        <f>SUM(H15:H30)/7</f>
        <v>14339.285714285714</v>
      </c>
      <c r="I12" s="1421">
        <f>SUM(I14:I30)/4</f>
        <v>23250</v>
      </c>
      <c r="J12" s="1423">
        <f>SUM(J15:J30)/3</f>
        <v>14866.666666666666</v>
      </c>
      <c r="K12" s="1425">
        <f>SUM(K15:K30)</f>
        <v>0</v>
      </c>
      <c r="L12" s="1421">
        <f>SUM(L14:L30)/4</f>
        <v>12500</v>
      </c>
      <c r="M12" s="1421">
        <f>SUM(M15:M29)/7</f>
        <v>33750</v>
      </c>
      <c r="N12" s="1421">
        <f>SUM(N15:N29)/7</f>
        <v>34957.142857142855</v>
      </c>
      <c r="O12" s="1421">
        <f>SUM(O15:O29)/8</f>
        <v>18281.25</v>
      </c>
      <c r="P12" s="1421">
        <f>SUM(P15:P30)/1</f>
        <v>25000</v>
      </c>
      <c r="Q12" s="1421">
        <f>SUM(Q15:Q30)/7</f>
        <v>26642.85714285714</v>
      </c>
      <c r="R12" s="1421">
        <f>SUM(R15:R30)/5</f>
        <v>14480</v>
      </c>
      <c r="S12" s="1423">
        <f>SUM(S15:S30)/6</f>
        <v>11875</v>
      </c>
      <c r="T12" s="1425">
        <f>SUM(T15:T30)*1</f>
        <v>0</v>
      </c>
      <c r="U12" s="1421">
        <f>SUM(U14:U30)/2</f>
        <v>6000</v>
      </c>
      <c r="V12" s="1433">
        <f>SUM(V15:V30)/7</f>
        <v>7267.857142857143</v>
      </c>
      <c r="W12" s="1421">
        <f>SUM(W15:W30)/1</f>
        <v>0</v>
      </c>
      <c r="X12" s="1421">
        <f>SUM(X15:X30)/3</f>
        <v>19583.333333333332</v>
      </c>
      <c r="Y12" s="1421">
        <f>SUM(Y14:Y29)/1</f>
        <v>12000</v>
      </c>
      <c r="Z12" s="1421">
        <f>SUM(Z14:Z30)/2</f>
        <v>0</v>
      </c>
      <c r="AA12" s="1421">
        <f>SUM(AA15:AA30)/2</f>
        <v>11500</v>
      </c>
      <c r="AB12" s="1423">
        <f>SUM(AB14:AB30)/6</f>
        <v>8083.333333333333</v>
      </c>
      <c r="AC12" s="1425">
        <f>SUM(AC15:AC29)/2</f>
        <v>0</v>
      </c>
      <c r="AD12" s="1421">
        <f>SUM(AD15:AD30)/2</f>
        <v>13000</v>
      </c>
      <c r="AE12" s="1421">
        <f>SUM(AE15:AE30)/5</f>
        <v>12500</v>
      </c>
      <c r="AF12" s="1421">
        <f>SUM(AF15:AF30)/1</f>
        <v>1875</v>
      </c>
      <c r="AG12" s="1433">
        <f>SUM(AG14:AG30)/3</f>
        <v>7333.333333333333</v>
      </c>
      <c r="AH12" s="1421">
        <f>SUM(AH15:AH30)/6</f>
        <v>17166.666666666668</v>
      </c>
      <c r="AI12" s="1421">
        <f>SUM(AI14:AI30)/1</f>
        <v>0</v>
      </c>
      <c r="AJ12" s="1421">
        <f>SUM(AJ14:AJ30)</f>
        <v>0</v>
      </c>
      <c r="AK12" s="1423">
        <f>SUM(AK14:AK30)</f>
        <v>0</v>
      </c>
      <c r="AL12" s="1425">
        <f>SUM(AL15:AL30)/2</f>
        <v>7375</v>
      </c>
      <c r="AM12" s="1421">
        <f>SUM(AM15:AM29)/2</f>
        <v>15500</v>
      </c>
      <c r="AN12" s="1421">
        <f>SUM(AN14:AN30)/3</f>
        <v>14750</v>
      </c>
      <c r="AO12" s="1421">
        <f>SUM(AO15:AO30)/5</f>
        <v>7900</v>
      </c>
      <c r="AP12" s="1421">
        <f>SUM(AP15:AP29)/5</f>
        <v>23150</v>
      </c>
      <c r="AQ12" s="1421">
        <f>SUM(AQ15:AQ29)/8</f>
        <v>34781.25</v>
      </c>
      <c r="AR12" s="1433">
        <f>SUM(AR15:AR29)/1</f>
        <v>7500</v>
      </c>
      <c r="AS12" s="1421">
        <f>SUM(AS14:AS30)/6</f>
        <v>18875</v>
      </c>
      <c r="AT12" s="1423">
        <f>SUM(AT15:AT30)/2</f>
        <v>8500</v>
      </c>
      <c r="AU12" s="1425">
        <f>SUM(AU15:AU30)/3</f>
        <v>8500</v>
      </c>
      <c r="AV12" s="1435">
        <f>SUM(AV15:AV30)/5</f>
        <v>7440</v>
      </c>
      <c r="AW12" s="1433">
        <f>SUM(AW15:AW30)/6</f>
        <v>16708.333333333332</v>
      </c>
      <c r="AX12" s="1421">
        <f>SUM(AX15:AX29)/3</f>
        <v>36458.333333333336</v>
      </c>
      <c r="AY12" s="1421">
        <f>SUM(AY15:AY30)/6</f>
        <v>30458.333333333332</v>
      </c>
      <c r="AZ12" s="1421">
        <f>SUM(AZ15:AZ30)/5</f>
        <v>5425</v>
      </c>
      <c r="BA12" s="1421">
        <f>SUM(BA15:BA30)/1</f>
        <v>9375</v>
      </c>
      <c r="BB12" s="1442">
        <f>SUM(BB15:BB30)/7</f>
        <v>13514.285714285714</v>
      </c>
      <c r="BC12" s="1444">
        <f>SUM(BC15:BC29)/1</f>
        <v>5875</v>
      </c>
      <c r="BD12" s="1446">
        <f>SUM(BD15:BD30)/7</f>
        <v>13839.285714285714</v>
      </c>
      <c r="BE12" s="1442">
        <f>SUM(BE15:BE30)/8</f>
        <v>16984.375</v>
      </c>
      <c r="BF12" s="1442">
        <f>SUM(BF15:BF30)</f>
        <v>0</v>
      </c>
      <c r="BG12" s="1442">
        <f>SUM(BG15:BG30)/8</f>
        <v>18828.125</v>
      </c>
      <c r="BH12" s="1442">
        <f>SUM(BH15:BH30)/1</f>
        <v>9000</v>
      </c>
      <c r="BI12" s="1442">
        <f>SUM(BI15:BI30)</f>
        <v>0</v>
      </c>
      <c r="BJ12" s="1442">
        <f>SUM(BJ15:BJ30)</f>
        <v>0</v>
      </c>
      <c r="BK12" s="1442">
        <f>SUM(BK15:BK29)/8</f>
        <v>28437.5</v>
      </c>
      <c r="BL12" s="1448">
        <f>SUM(BL15:BL29)/8</f>
        <v>30687.5</v>
      </c>
      <c r="BM12" s="1446">
        <f>SUM(BM14:BM29)/8</f>
        <v>0</v>
      </c>
      <c r="BN12" s="1452">
        <f>SUM(BN15:BN29)/6</f>
        <v>0</v>
      </c>
      <c r="BO12" s="1442">
        <f>SUM(BO14:BO29)/7</f>
        <v>0</v>
      </c>
      <c r="BP12" s="1442">
        <f>SUM(BP15:BP30)/3</f>
        <v>0</v>
      </c>
      <c r="BQ12" s="1442">
        <f>SUM(BQ15:BQ30)/5</f>
        <v>12150</v>
      </c>
      <c r="BR12" s="1442">
        <f>SUM(BR15:BR30)/6</f>
        <v>21416.666666666668</v>
      </c>
      <c r="BS12" s="1442">
        <f>SUM(BS15:BS29)/6</f>
        <v>22833.333333333332</v>
      </c>
      <c r="BT12" s="1442">
        <f>SUM(BT15:BT30)/5</f>
        <v>17100</v>
      </c>
      <c r="BU12" s="1448">
        <f>SUM(BU15:BU30)/6</f>
        <v>22958.333333333332</v>
      </c>
      <c r="BV12" s="1446">
        <f>SUM(BV15:BV30)/3</f>
        <v>26000</v>
      </c>
      <c r="BW12" s="1442">
        <f>SUM(BW15:BW30)/1</f>
        <v>7500</v>
      </c>
      <c r="BX12" s="1421">
        <f>SUM(BX15:BX30)/3</f>
        <v>11666.666666666666</v>
      </c>
      <c r="BY12" s="1433">
        <f>SUM(BY15:BY29)/1</f>
        <v>11250</v>
      </c>
      <c r="BZ12" s="1421">
        <f>SUM(BZ14:BZ29)/7</f>
        <v>0</v>
      </c>
      <c r="CA12" s="1421">
        <f>SUM(CA15:CA30)/4</f>
        <v>8937.5</v>
      </c>
      <c r="CB12" s="1421">
        <f>SUM(CB14:CB30)/1</f>
        <v>3750</v>
      </c>
      <c r="CC12" s="1421">
        <f>SUM(CC15:CC30)/4</f>
        <v>10937.5</v>
      </c>
      <c r="CD12" s="1423">
        <f>SUM(CD14:CD30)/6</f>
        <v>13491.666666666666</v>
      </c>
      <c r="CE12" s="1425">
        <f>SUM(CE15:CE30)/5</f>
        <v>11650</v>
      </c>
      <c r="CF12" s="1421">
        <f>SUM(CF15:CF30)/6</f>
        <v>6854.166666666667</v>
      </c>
      <c r="CG12" s="1421">
        <f>SUM(CG15:CG30)</f>
        <v>0</v>
      </c>
      <c r="CH12" s="1421">
        <f>SUM(CH14:CH29)/2</f>
        <v>0</v>
      </c>
      <c r="CI12" s="1421">
        <f>SUM(CI15:CI30)/2</f>
        <v>0</v>
      </c>
      <c r="CJ12" s="1433">
        <f>SUM(CJ15:CJ30)/3</f>
        <v>0</v>
      </c>
      <c r="CK12" s="1421">
        <f>SUM(CK15:CK30)/1</f>
        <v>8000</v>
      </c>
      <c r="CL12" s="1421">
        <f>SUM(CL14:CL30)/2</f>
        <v>0</v>
      </c>
      <c r="CM12" s="1423">
        <f>SUM(CM14:CM30)/8</f>
        <v>11843.75</v>
      </c>
      <c r="CN12" s="1425">
        <f>SUM(CN15:CN30)/2</f>
        <v>0</v>
      </c>
      <c r="CO12" s="1421">
        <f>SUM(CO15:CO30)</f>
        <v>0</v>
      </c>
      <c r="CP12" s="1423">
        <f>SUM(CP15:CP30)/8</f>
        <v>12406.25</v>
      </c>
      <c r="CQ12" s="1425">
        <f>SUM(CQ15:CQ30)/8</f>
        <v>25781.25</v>
      </c>
      <c r="CR12" s="1421">
        <f>SUM(CR15:CR30)/8</f>
        <v>27665.625</v>
      </c>
      <c r="CS12" s="1421">
        <f>SUM(CS15:CS30)/7</f>
        <v>10750</v>
      </c>
      <c r="CT12" s="1421">
        <f>SUM(CT15:CT30)/4</f>
        <v>10687.5</v>
      </c>
      <c r="CU12" s="1421">
        <f>SUM(CU15:CU30)/7</f>
        <v>36750</v>
      </c>
      <c r="CV12" s="1423">
        <f>SUM(CV15:CV30)/4</f>
        <v>32562.5</v>
      </c>
      <c r="CW12" s="1433">
        <f>SUM(CW15:CW30)/7</f>
        <v>16053.57142857143</v>
      </c>
      <c r="CX12" s="1421">
        <f>SUM(CX14:CX30)/6</f>
        <v>24791.666666666668</v>
      </c>
      <c r="CY12" s="1421">
        <f>SUM(CY15:CY30)/7</f>
        <v>21500</v>
      </c>
      <c r="CZ12" s="1421">
        <f>SUM(CZ15:CZ30)</f>
        <v>0</v>
      </c>
      <c r="DA12" s="1423">
        <f>SUM(DA14:DA30)</f>
        <v>0</v>
      </c>
      <c r="DB12" s="1425">
        <f>SUM(DB15:DB30)/2</f>
        <v>6062.5</v>
      </c>
      <c r="DC12" s="1421">
        <f>SUM(DC15:DC30)/1</f>
        <v>5000</v>
      </c>
      <c r="DD12" s="1421">
        <f>SUM(DD15:DD30)/7</f>
        <v>20589.285714285714</v>
      </c>
      <c r="DE12" s="1423">
        <f>SUM(DE14:DE29)/5</f>
        <v>0</v>
      </c>
      <c r="DF12" s="1425">
        <f>SUM(DF15:DF30)</f>
        <v>0</v>
      </c>
      <c r="DG12" s="1421">
        <f>SUM(DG15:DG30)</f>
        <v>0</v>
      </c>
      <c r="DH12" s="1421">
        <f>SUM(DH14:DH30)</f>
        <v>0</v>
      </c>
      <c r="DI12" s="1421">
        <f>SUM(DI15:DI30)/8</f>
        <v>16109.375</v>
      </c>
      <c r="DJ12" s="1421">
        <f>SUM(DJ15:DJ30)/2</f>
        <v>0</v>
      </c>
      <c r="DK12" s="1421">
        <f>SUM(DK15:DK30)/1</f>
        <v>5000</v>
      </c>
      <c r="DL12" s="1456">
        <f>SUM(DL15:DL30)/3</f>
        <v>23333.333333333332</v>
      </c>
      <c r="DM12" s="1419">
        <f>SUM(DM15:DM30)/4</f>
        <v>0</v>
      </c>
      <c r="DN12" s="1427">
        <f>SUM(DN15:DN30)/4</f>
        <v>0</v>
      </c>
      <c r="DO12" s="1419">
        <f>SUM(DO15:DO30)/3</f>
        <v>7166.666666666667</v>
      </c>
      <c r="DP12" s="1429">
        <f>SUM(DP15:DP30)/1</f>
        <v>8000</v>
      </c>
      <c r="DQ12" s="1427">
        <f>SUM(DQ15:DQ30)/4</f>
        <v>0</v>
      </c>
    </row>
    <row r="13" spans="1:121" s="757" customFormat="1" ht="18.75" customHeight="1" thickBot="1">
      <c r="A13" s="1118"/>
      <c r="B13" s="1422"/>
      <c r="C13" s="1422"/>
      <c r="D13" s="1422"/>
      <c r="E13" s="1422"/>
      <c r="F13" s="1422"/>
      <c r="G13" s="1422"/>
      <c r="H13" s="1422"/>
      <c r="I13" s="1422"/>
      <c r="J13" s="1424"/>
      <c r="K13" s="1426"/>
      <c r="L13" s="1422"/>
      <c r="M13" s="1422"/>
      <c r="N13" s="1422"/>
      <c r="O13" s="1422"/>
      <c r="P13" s="1422"/>
      <c r="Q13" s="1422"/>
      <c r="R13" s="1422"/>
      <c r="S13" s="1424"/>
      <c r="T13" s="1426"/>
      <c r="U13" s="1422"/>
      <c r="V13" s="1434"/>
      <c r="W13" s="1422"/>
      <c r="X13" s="1422"/>
      <c r="Y13" s="1422"/>
      <c r="Z13" s="1422"/>
      <c r="AA13" s="1422"/>
      <c r="AB13" s="1424"/>
      <c r="AC13" s="1426"/>
      <c r="AD13" s="1422"/>
      <c r="AE13" s="1422"/>
      <c r="AF13" s="1422"/>
      <c r="AG13" s="1434"/>
      <c r="AH13" s="1422"/>
      <c r="AI13" s="1422"/>
      <c r="AJ13" s="1422"/>
      <c r="AK13" s="1424"/>
      <c r="AL13" s="1426"/>
      <c r="AM13" s="1422"/>
      <c r="AN13" s="1422"/>
      <c r="AO13" s="1422"/>
      <c r="AP13" s="1422"/>
      <c r="AQ13" s="1422"/>
      <c r="AR13" s="1434"/>
      <c r="AS13" s="1422"/>
      <c r="AT13" s="1424"/>
      <c r="AU13" s="1426"/>
      <c r="AV13" s="1436"/>
      <c r="AW13" s="1434"/>
      <c r="AX13" s="1422"/>
      <c r="AY13" s="1422"/>
      <c r="AZ13" s="1422"/>
      <c r="BA13" s="1422"/>
      <c r="BB13" s="1443"/>
      <c r="BC13" s="1445"/>
      <c r="BD13" s="1447"/>
      <c r="BE13" s="1443"/>
      <c r="BF13" s="1443"/>
      <c r="BG13" s="1443"/>
      <c r="BH13" s="1443"/>
      <c r="BI13" s="1443"/>
      <c r="BJ13" s="1443"/>
      <c r="BK13" s="1443"/>
      <c r="BL13" s="1449"/>
      <c r="BM13" s="1447"/>
      <c r="BN13" s="1453"/>
      <c r="BO13" s="1443"/>
      <c r="BP13" s="1443"/>
      <c r="BQ13" s="1443"/>
      <c r="BR13" s="1443"/>
      <c r="BS13" s="1443"/>
      <c r="BT13" s="1443"/>
      <c r="BU13" s="1449"/>
      <c r="BV13" s="1447"/>
      <c r="BW13" s="1443"/>
      <c r="BX13" s="1422"/>
      <c r="BY13" s="1434"/>
      <c r="BZ13" s="1422"/>
      <c r="CA13" s="1422"/>
      <c r="CB13" s="1422"/>
      <c r="CC13" s="1422"/>
      <c r="CD13" s="1424"/>
      <c r="CE13" s="1426"/>
      <c r="CF13" s="1422"/>
      <c r="CG13" s="1422"/>
      <c r="CH13" s="1422"/>
      <c r="CI13" s="1422"/>
      <c r="CJ13" s="1434"/>
      <c r="CK13" s="1422"/>
      <c r="CL13" s="1441"/>
      <c r="CM13" s="1424"/>
      <c r="CN13" s="1426"/>
      <c r="CO13" s="1422"/>
      <c r="CP13" s="1424"/>
      <c r="CQ13" s="1426"/>
      <c r="CR13" s="1422"/>
      <c r="CS13" s="1422"/>
      <c r="CT13" s="1422"/>
      <c r="CU13" s="1422"/>
      <c r="CV13" s="1424"/>
      <c r="CW13" s="1434"/>
      <c r="CX13" s="1422"/>
      <c r="CY13" s="1422"/>
      <c r="CZ13" s="1422"/>
      <c r="DA13" s="1424"/>
      <c r="DB13" s="1426"/>
      <c r="DC13" s="1422"/>
      <c r="DD13" s="1422"/>
      <c r="DE13" s="1424"/>
      <c r="DF13" s="1426"/>
      <c r="DG13" s="1422"/>
      <c r="DH13" s="1422"/>
      <c r="DI13" s="1422"/>
      <c r="DJ13" s="1422"/>
      <c r="DK13" s="1422"/>
      <c r="DL13" s="1424"/>
      <c r="DM13" s="1420"/>
      <c r="DN13" s="1428"/>
      <c r="DO13" s="1420"/>
      <c r="DP13" s="1430"/>
      <c r="DQ13" s="1428"/>
    </row>
    <row r="14" spans="1:121" ht="18.75" customHeight="1">
      <c r="A14" s="294"/>
      <c r="B14" s="296"/>
      <c r="C14" s="296"/>
      <c r="D14" s="297"/>
      <c r="E14" s="298"/>
      <c r="F14" s="296"/>
      <c r="G14" s="297"/>
      <c r="H14" s="298"/>
      <c r="I14" s="299"/>
      <c r="J14" s="300"/>
      <c r="K14" s="732"/>
      <c r="L14" s="295"/>
      <c r="M14" s="302"/>
      <c r="N14" s="254"/>
      <c r="O14" s="295"/>
      <c r="P14" s="258"/>
      <c r="Q14" s="295"/>
      <c r="R14" s="254"/>
      <c r="S14" s="257"/>
      <c r="T14" s="744"/>
      <c r="U14" s="295"/>
      <c r="V14" s="302"/>
      <c r="W14" s="258"/>
      <c r="X14" s="302"/>
      <c r="Y14" s="258"/>
      <c r="Z14" s="295"/>
      <c r="AA14" s="302"/>
      <c r="AB14" s="257"/>
      <c r="AC14" s="744"/>
      <c r="AD14" s="254"/>
      <c r="AE14" s="307"/>
      <c r="AF14" s="258"/>
      <c r="AG14" s="304"/>
      <c r="AH14" s="302"/>
      <c r="AI14" s="254"/>
      <c r="AJ14" s="295"/>
      <c r="AK14" s="738"/>
      <c r="AL14" s="735"/>
      <c r="AM14" s="254"/>
      <c r="AN14" s="254"/>
      <c r="AO14" s="254"/>
      <c r="AP14" s="307"/>
      <c r="AQ14" s="295"/>
      <c r="AR14" s="304"/>
      <c r="AS14" s="302"/>
      <c r="AT14" s="257"/>
      <c r="AU14" s="735"/>
      <c r="AV14" s="302"/>
      <c r="AW14" s="295"/>
      <c r="AX14" s="254"/>
      <c r="AY14" s="254"/>
      <c r="AZ14" s="254"/>
      <c r="BA14" s="307"/>
      <c r="BB14" s="295"/>
      <c r="BC14" s="738"/>
      <c r="BD14" s="732"/>
      <c r="BE14" s="295"/>
      <c r="BF14" s="295"/>
      <c r="BG14" s="302"/>
      <c r="BH14" s="295"/>
      <c r="BI14" s="254"/>
      <c r="BJ14" s="254"/>
      <c r="BK14" s="254"/>
      <c r="BL14" s="303"/>
      <c r="BM14" s="735"/>
      <c r="BN14" s="304"/>
      <c r="BO14" s="302"/>
      <c r="BP14" s="254"/>
      <c r="BQ14" s="295"/>
      <c r="BR14" s="302"/>
      <c r="BS14" s="295"/>
      <c r="BT14" s="254"/>
      <c r="BU14" s="257"/>
      <c r="BV14" s="732"/>
      <c r="BW14" s="307"/>
      <c r="BX14" s="295"/>
      <c r="BY14" s="304"/>
      <c r="BZ14" s="302"/>
      <c r="CA14" s="254"/>
      <c r="CB14" s="295"/>
      <c r="CC14" s="302"/>
      <c r="CD14" s="257"/>
      <c r="CE14" s="732"/>
      <c r="CF14" s="254"/>
      <c r="CG14" s="254"/>
      <c r="CH14" s="307"/>
      <c r="CI14" s="295"/>
      <c r="CJ14" s="304"/>
      <c r="CK14" s="302"/>
      <c r="CL14" s="305"/>
      <c r="CM14" s="738"/>
      <c r="CN14" s="732"/>
      <c r="CO14" s="295"/>
      <c r="CP14" s="303"/>
      <c r="CQ14" s="732"/>
      <c r="CR14" s="295"/>
      <c r="CS14" s="302"/>
      <c r="CT14" s="254"/>
      <c r="CU14" s="295"/>
      <c r="CV14" s="738"/>
      <c r="CW14" s="302"/>
      <c r="CX14" s="254"/>
      <c r="CY14" s="307"/>
      <c r="CZ14" s="304"/>
      <c r="DA14" s="303"/>
      <c r="DB14" s="735"/>
      <c r="DC14" s="254"/>
      <c r="DD14" s="295"/>
      <c r="DE14" s="257"/>
      <c r="DF14" s="735"/>
      <c r="DG14" s="302"/>
      <c r="DH14" s="254"/>
      <c r="DI14" s="254"/>
      <c r="DJ14" s="295"/>
      <c r="DK14" s="758"/>
      <c r="DL14" s="759"/>
      <c r="DM14" s="735"/>
      <c r="DN14" s="257"/>
      <c r="DO14" s="735"/>
      <c r="DP14" s="295"/>
      <c r="DQ14" s="303"/>
    </row>
    <row r="15" spans="1:121" ht="18.75" customHeight="1">
      <c r="A15" s="778" t="s">
        <v>5</v>
      </c>
      <c r="B15" s="301">
        <f>SUM(C15:DL15)/53</f>
        <v>16388.20754716981</v>
      </c>
      <c r="C15" s="721">
        <v>12000</v>
      </c>
      <c r="D15" s="715">
        <v>8000</v>
      </c>
      <c r="E15" s="715"/>
      <c r="F15" s="721">
        <v>15500</v>
      </c>
      <c r="G15" s="715"/>
      <c r="H15" s="722">
        <v>15500</v>
      </c>
      <c r="I15" s="715">
        <v>21000</v>
      </c>
      <c r="J15" s="716">
        <v>18600</v>
      </c>
      <c r="K15" s="733"/>
      <c r="L15" s="718">
        <v>11000</v>
      </c>
      <c r="M15" s="724">
        <v>30000</v>
      </c>
      <c r="N15" s="720">
        <v>30000</v>
      </c>
      <c r="O15" s="718">
        <v>11250</v>
      </c>
      <c r="P15" s="717"/>
      <c r="Q15" s="718">
        <v>22750</v>
      </c>
      <c r="R15" s="727">
        <v>13000</v>
      </c>
      <c r="S15" s="719"/>
      <c r="T15" s="733"/>
      <c r="U15" s="718"/>
      <c r="V15" s="729">
        <v>10000</v>
      </c>
      <c r="W15" s="717"/>
      <c r="X15" s="717"/>
      <c r="Y15" s="717">
        <v>12000</v>
      </c>
      <c r="Z15" s="718"/>
      <c r="AA15" s="724"/>
      <c r="AB15" s="719">
        <v>7000</v>
      </c>
      <c r="AC15" s="733"/>
      <c r="AD15" s="717"/>
      <c r="AE15" s="717">
        <v>10000</v>
      </c>
      <c r="AF15" s="717"/>
      <c r="AG15" s="729">
        <v>8000</v>
      </c>
      <c r="AH15" s="724">
        <v>13000</v>
      </c>
      <c r="AI15" s="717"/>
      <c r="AJ15" s="717"/>
      <c r="AK15" s="719"/>
      <c r="AL15" s="733"/>
      <c r="AM15" s="727"/>
      <c r="AN15" s="727"/>
      <c r="AO15" s="727"/>
      <c r="AP15" s="718"/>
      <c r="AQ15" s="718">
        <v>27500</v>
      </c>
      <c r="AR15" s="729"/>
      <c r="AS15" s="724">
        <v>10000</v>
      </c>
      <c r="AT15" s="719">
        <v>7500</v>
      </c>
      <c r="AU15" s="733"/>
      <c r="AV15" s="717">
        <v>8200</v>
      </c>
      <c r="AW15" s="718">
        <v>11750</v>
      </c>
      <c r="AX15" s="727"/>
      <c r="AY15" s="727">
        <v>27250</v>
      </c>
      <c r="AZ15" s="717">
        <v>6000</v>
      </c>
      <c r="BA15" s="717"/>
      <c r="BB15" s="718">
        <v>8000</v>
      </c>
      <c r="BC15" s="737"/>
      <c r="BD15" s="734">
        <v>7000</v>
      </c>
      <c r="BE15" s="717">
        <v>15250</v>
      </c>
      <c r="BF15" s="717"/>
      <c r="BG15" s="724">
        <v>15000</v>
      </c>
      <c r="BH15" s="717">
        <v>9000</v>
      </c>
      <c r="BI15" s="717"/>
      <c r="BJ15" s="717"/>
      <c r="BK15" s="727">
        <v>23000</v>
      </c>
      <c r="BL15" s="725">
        <v>17500</v>
      </c>
      <c r="BM15" s="733"/>
      <c r="BN15" s="729"/>
      <c r="BO15" s="717"/>
      <c r="BP15" s="727"/>
      <c r="BQ15" s="717">
        <v>10000</v>
      </c>
      <c r="BR15" s="724"/>
      <c r="BS15" s="718"/>
      <c r="BT15" s="717"/>
      <c r="BU15" s="719">
        <v>25000</v>
      </c>
      <c r="BV15" s="743"/>
      <c r="BW15" s="718"/>
      <c r="BX15" s="717"/>
      <c r="BY15" s="729"/>
      <c r="BZ15" s="717"/>
      <c r="CA15" s="717">
        <v>16000</v>
      </c>
      <c r="CB15" s="717"/>
      <c r="CC15" s="717"/>
      <c r="CD15" s="719">
        <v>10200</v>
      </c>
      <c r="CE15" s="734">
        <v>2750</v>
      </c>
      <c r="CF15" s="717">
        <v>8250</v>
      </c>
      <c r="CG15" s="717"/>
      <c r="CH15" s="717"/>
      <c r="CI15" s="717"/>
      <c r="CJ15" s="729"/>
      <c r="CK15" s="740">
        <v>8000</v>
      </c>
      <c r="CL15" s="717"/>
      <c r="CM15" s="737">
        <v>12000</v>
      </c>
      <c r="CN15" s="734"/>
      <c r="CO15" s="717"/>
      <c r="CP15" s="725">
        <v>10000</v>
      </c>
      <c r="CQ15" s="734">
        <v>22250</v>
      </c>
      <c r="CR15" s="718">
        <v>16075</v>
      </c>
      <c r="CS15" s="724">
        <v>16000</v>
      </c>
      <c r="CT15" s="718">
        <v>6000</v>
      </c>
      <c r="CU15" s="718">
        <v>60000</v>
      </c>
      <c r="CV15" s="719">
        <v>70000</v>
      </c>
      <c r="CW15" s="740">
        <v>13750</v>
      </c>
      <c r="CX15" s="727">
        <v>35000</v>
      </c>
      <c r="CY15" s="717">
        <v>30000</v>
      </c>
      <c r="CZ15" s="729"/>
      <c r="DA15" s="719"/>
      <c r="DB15" s="734"/>
      <c r="DC15" s="720"/>
      <c r="DD15" s="718">
        <v>20000</v>
      </c>
      <c r="DE15" s="719"/>
      <c r="DF15" s="743"/>
      <c r="DG15" s="727"/>
      <c r="DH15" s="727"/>
      <c r="DI15" s="727">
        <v>15750</v>
      </c>
      <c r="DJ15" s="727"/>
      <c r="DK15" s="760"/>
      <c r="DL15" s="719"/>
      <c r="DM15" s="734"/>
      <c r="DN15" s="725"/>
      <c r="DO15" s="736">
        <v>5000</v>
      </c>
      <c r="DP15" s="727"/>
      <c r="DQ15" s="719"/>
    </row>
    <row r="16" spans="1:121" ht="18.75" customHeight="1">
      <c r="A16" s="761"/>
      <c r="B16" s="301"/>
      <c r="C16" s="721"/>
      <c r="D16" s="715"/>
      <c r="E16" s="722"/>
      <c r="F16" s="721"/>
      <c r="G16" s="715"/>
      <c r="H16" s="722"/>
      <c r="I16" s="723"/>
      <c r="J16" s="716"/>
      <c r="K16" s="733"/>
      <c r="L16" s="718"/>
      <c r="M16" s="724"/>
      <c r="N16" s="720"/>
      <c r="O16" s="718"/>
      <c r="P16" s="717"/>
      <c r="Q16" s="718"/>
      <c r="R16" s="720"/>
      <c r="S16" s="725"/>
      <c r="T16" s="733"/>
      <c r="U16" s="718"/>
      <c r="V16" s="729"/>
      <c r="W16" s="717"/>
      <c r="X16" s="717"/>
      <c r="Y16" s="717"/>
      <c r="Z16" s="718"/>
      <c r="AA16" s="724"/>
      <c r="AB16" s="725"/>
      <c r="AC16" s="733"/>
      <c r="AD16" s="717"/>
      <c r="AE16" s="718"/>
      <c r="AF16" s="717"/>
      <c r="AG16" s="726"/>
      <c r="AH16" s="724"/>
      <c r="AI16" s="718"/>
      <c r="AJ16" s="718"/>
      <c r="AK16" s="725"/>
      <c r="AL16" s="736"/>
      <c r="AM16" s="720"/>
      <c r="AN16" s="720"/>
      <c r="AO16" s="720"/>
      <c r="AP16" s="718"/>
      <c r="AQ16" s="723"/>
      <c r="AR16" s="745"/>
      <c r="AS16" s="723"/>
      <c r="AT16" s="746"/>
      <c r="AU16" s="747"/>
      <c r="AV16" s="715"/>
      <c r="AW16" s="715"/>
      <c r="AX16" s="715"/>
      <c r="AY16" s="715"/>
      <c r="AZ16" s="715"/>
      <c r="BA16" s="723"/>
      <c r="BB16" s="723"/>
      <c r="BC16" s="716"/>
      <c r="BD16" s="747"/>
      <c r="BE16" s="723"/>
      <c r="BF16" s="715"/>
      <c r="BG16" s="715"/>
      <c r="BH16" s="715"/>
      <c r="BI16" s="715"/>
      <c r="BJ16" s="715"/>
      <c r="BK16" s="715"/>
      <c r="BL16" s="746"/>
      <c r="BM16" s="747"/>
      <c r="BN16" s="745"/>
      <c r="BO16" s="723"/>
      <c r="BP16" s="723"/>
      <c r="BQ16" s="715"/>
      <c r="BR16" s="715"/>
      <c r="BS16" s="715"/>
      <c r="BT16" s="723"/>
      <c r="BU16" s="746"/>
      <c r="BV16" s="741"/>
      <c r="BW16" s="723"/>
      <c r="BX16" s="723"/>
      <c r="BY16" s="745"/>
      <c r="BZ16" s="723"/>
      <c r="CA16" s="723"/>
      <c r="CB16" s="723"/>
      <c r="CC16" s="715"/>
      <c r="CD16" s="742"/>
      <c r="CE16" s="741"/>
      <c r="CF16" s="715"/>
      <c r="CG16" s="723"/>
      <c r="CH16" s="723"/>
      <c r="CI16" s="723"/>
      <c r="CJ16" s="745"/>
      <c r="CK16" s="723"/>
      <c r="CL16" s="723"/>
      <c r="CM16" s="742"/>
      <c r="CN16" s="741"/>
      <c r="CO16" s="715"/>
      <c r="CP16" s="746"/>
      <c r="CQ16" s="734"/>
      <c r="CR16" s="718"/>
      <c r="CS16" s="724"/>
      <c r="CT16" s="720"/>
      <c r="CU16" s="718"/>
      <c r="CV16" s="739"/>
      <c r="CW16" s="724"/>
      <c r="CX16" s="720"/>
      <c r="CY16" s="718"/>
      <c r="CZ16" s="726"/>
      <c r="DA16" s="725"/>
      <c r="DB16" s="747"/>
      <c r="DC16" s="723"/>
      <c r="DD16" s="723"/>
      <c r="DE16" s="746"/>
      <c r="DF16" s="741"/>
      <c r="DG16" s="723"/>
      <c r="DH16" s="723"/>
      <c r="DI16" s="715"/>
      <c r="DJ16" s="723"/>
      <c r="DK16" s="723"/>
      <c r="DL16" s="746"/>
      <c r="DM16" s="747"/>
      <c r="DN16" s="746"/>
      <c r="DO16" s="747"/>
      <c r="DP16" s="715"/>
      <c r="DQ16" s="746"/>
    </row>
    <row r="17" spans="1:121" ht="18.75" customHeight="1">
      <c r="A17" s="778" t="s">
        <v>6</v>
      </c>
      <c r="B17" s="301">
        <f>SUM(C17:DQ17)/54</f>
        <v>16279.62962962963</v>
      </c>
      <c r="C17" s="721">
        <v>15000</v>
      </c>
      <c r="D17" s="715"/>
      <c r="E17" s="722"/>
      <c r="F17" s="715">
        <v>16000</v>
      </c>
      <c r="G17" s="715"/>
      <c r="H17" s="722"/>
      <c r="I17" s="715">
        <v>12000</v>
      </c>
      <c r="J17" s="728"/>
      <c r="K17" s="733"/>
      <c r="L17" s="717"/>
      <c r="M17" s="724">
        <v>30000</v>
      </c>
      <c r="N17" s="720">
        <v>35000</v>
      </c>
      <c r="O17" s="718">
        <v>16000</v>
      </c>
      <c r="P17" s="717"/>
      <c r="Q17" s="718">
        <v>17500</v>
      </c>
      <c r="R17" s="720"/>
      <c r="S17" s="725">
        <v>11000</v>
      </c>
      <c r="T17" s="733"/>
      <c r="U17" s="718"/>
      <c r="V17" s="729">
        <v>7500</v>
      </c>
      <c r="W17" s="717"/>
      <c r="X17" s="717">
        <v>45000</v>
      </c>
      <c r="Y17" s="717"/>
      <c r="Z17" s="718"/>
      <c r="AA17" s="717"/>
      <c r="AB17" s="725">
        <v>12000</v>
      </c>
      <c r="AC17" s="733"/>
      <c r="AD17" s="717">
        <v>11000</v>
      </c>
      <c r="AE17" s="718">
        <v>10750</v>
      </c>
      <c r="AF17" s="717">
        <v>1875</v>
      </c>
      <c r="AG17" s="729">
        <v>6000</v>
      </c>
      <c r="AH17" s="717">
        <v>16000</v>
      </c>
      <c r="AI17" s="717"/>
      <c r="AJ17" s="717"/>
      <c r="AK17" s="719"/>
      <c r="AL17" s="733">
        <v>6750</v>
      </c>
      <c r="AM17" s="717">
        <v>6000</v>
      </c>
      <c r="AN17" s="720">
        <v>18500</v>
      </c>
      <c r="AO17" s="720">
        <v>12000</v>
      </c>
      <c r="AP17" s="718"/>
      <c r="AQ17" s="718">
        <v>45000</v>
      </c>
      <c r="AR17" s="729"/>
      <c r="AS17" s="724">
        <v>18000</v>
      </c>
      <c r="AT17" s="719">
        <v>9500</v>
      </c>
      <c r="AU17" s="733"/>
      <c r="AV17" s="724">
        <v>9000</v>
      </c>
      <c r="AW17" s="718">
        <v>18000</v>
      </c>
      <c r="AX17" s="720">
        <v>27500</v>
      </c>
      <c r="AY17" s="720">
        <v>35000</v>
      </c>
      <c r="AZ17" s="717">
        <v>2125</v>
      </c>
      <c r="BA17" s="717"/>
      <c r="BB17" s="718">
        <v>21350</v>
      </c>
      <c r="BC17" s="737"/>
      <c r="BD17" s="743">
        <v>17500</v>
      </c>
      <c r="BE17" s="717">
        <v>15500</v>
      </c>
      <c r="BF17" s="717"/>
      <c r="BG17" s="724">
        <v>22000</v>
      </c>
      <c r="BH17" s="717"/>
      <c r="BI17" s="717"/>
      <c r="BJ17" s="717"/>
      <c r="BK17" s="720">
        <v>23500</v>
      </c>
      <c r="BL17" s="725">
        <v>45000</v>
      </c>
      <c r="BM17" s="733"/>
      <c r="BN17" s="729"/>
      <c r="BO17" s="717"/>
      <c r="BP17" s="717"/>
      <c r="BQ17" s="717">
        <v>7500</v>
      </c>
      <c r="BR17" s="724">
        <v>17250</v>
      </c>
      <c r="BS17" s="717">
        <v>18000</v>
      </c>
      <c r="BT17" s="717">
        <v>18000</v>
      </c>
      <c r="BU17" s="719">
        <v>2000</v>
      </c>
      <c r="BV17" s="743"/>
      <c r="BW17" s="717"/>
      <c r="BX17" s="717">
        <v>10500</v>
      </c>
      <c r="BY17" s="729"/>
      <c r="BZ17" s="717"/>
      <c r="CA17" s="717">
        <v>3750</v>
      </c>
      <c r="CB17" s="717"/>
      <c r="CC17" s="717">
        <v>8500</v>
      </c>
      <c r="CD17" s="719">
        <v>16000</v>
      </c>
      <c r="CE17" s="743"/>
      <c r="CF17" s="717"/>
      <c r="CG17" s="717"/>
      <c r="CH17" s="717"/>
      <c r="CI17" s="717"/>
      <c r="CJ17" s="729"/>
      <c r="CK17" s="740"/>
      <c r="CL17" s="717"/>
      <c r="CM17" s="739">
        <v>12250</v>
      </c>
      <c r="CN17" s="733"/>
      <c r="CO17" s="717"/>
      <c r="CP17" s="725">
        <v>15000</v>
      </c>
      <c r="CQ17" s="734">
        <v>24500</v>
      </c>
      <c r="CR17" s="717">
        <v>17500</v>
      </c>
      <c r="CS17" s="724">
        <v>3000</v>
      </c>
      <c r="CT17" s="717">
        <v>20000</v>
      </c>
      <c r="CU17" s="718">
        <v>5000</v>
      </c>
      <c r="CV17" s="719"/>
      <c r="CW17" s="724">
        <v>20000</v>
      </c>
      <c r="CX17" s="720">
        <v>10000</v>
      </c>
      <c r="CY17" s="718"/>
      <c r="CZ17" s="729"/>
      <c r="DA17" s="719"/>
      <c r="DB17" s="734"/>
      <c r="DC17" s="727"/>
      <c r="DD17" s="718">
        <v>20500</v>
      </c>
      <c r="DE17" s="719"/>
      <c r="DF17" s="743"/>
      <c r="DG17" s="727"/>
      <c r="DH17" s="727"/>
      <c r="DI17" s="720">
        <v>15000</v>
      </c>
      <c r="DJ17" s="727"/>
      <c r="DK17" s="727"/>
      <c r="DL17" s="719"/>
      <c r="DM17" s="734"/>
      <c r="DN17" s="719"/>
      <c r="DO17" s="736"/>
      <c r="DP17" s="727"/>
      <c r="DQ17" s="719"/>
    </row>
    <row r="18" spans="1:121" ht="18.75" customHeight="1">
      <c r="A18" s="761"/>
      <c r="B18" s="301"/>
      <c r="C18" s="721"/>
      <c r="D18" s="715"/>
      <c r="E18" s="722"/>
      <c r="F18" s="721"/>
      <c r="G18" s="715"/>
      <c r="H18" s="722"/>
      <c r="I18" s="723"/>
      <c r="J18" s="728"/>
      <c r="K18" s="747"/>
      <c r="L18" s="723"/>
      <c r="M18" s="723"/>
      <c r="N18" s="723"/>
      <c r="O18" s="715"/>
      <c r="P18" s="715"/>
      <c r="Q18" s="723"/>
      <c r="R18" s="723"/>
      <c r="S18" s="746"/>
      <c r="T18" s="747"/>
      <c r="U18" s="723"/>
      <c r="V18" s="724"/>
      <c r="W18" s="717"/>
      <c r="X18" s="717"/>
      <c r="Y18" s="717"/>
      <c r="Z18" s="718"/>
      <c r="AA18" s="717"/>
      <c r="AB18" s="725"/>
      <c r="AC18" s="733"/>
      <c r="AD18" s="717"/>
      <c r="AE18" s="718"/>
      <c r="AF18" s="717"/>
      <c r="AG18" s="726"/>
      <c r="AH18" s="724"/>
      <c r="AI18" s="718"/>
      <c r="AJ18" s="718"/>
      <c r="AK18" s="725"/>
      <c r="AL18" s="736"/>
      <c r="AM18" s="718"/>
      <c r="AN18" s="720"/>
      <c r="AO18" s="720"/>
      <c r="AP18" s="718"/>
      <c r="AQ18" s="723"/>
      <c r="AR18" s="745"/>
      <c r="AS18" s="723"/>
      <c r="AT18" s="746"/>
      <c r="AU18" s="747"/>
      <c r="AV18" s="715"/>
      <c r="AW18" s="723"/>
      <c r="AX18" s="723"/>
      <c r="AY18" s="723"/>
      <c r="AZ18" s="723"/>
      <c r="BA18" s="723"/>
      <c r="BB18" s="723"/>
      <c r="BC18" s="716"/>
      <c r="BD18" s="747"/>
      <c r="BE18" s="723"/>
      <c r="BF18" s="715"/>
      <c r="BG18" s="715"/>
      <c r="BH18" s="715"/>
      <c r="BI18" s="715"/>
      <c r="BJ18" s="715"/>
      <c r="BK18" s="723"/>
      <c r="BL18" s="746"/>
      <c r="BM18" s="747"/>
      <c r="BN18" s="745"/>
      <c r="BO18" s="723"/>
      <c r="BP18" s="723"/>
      <c r="BQ18" s="723"/>
      <c r="BR18" s="715"/>
      <c r="BS18" s="723"/>
      <c r="BT18" s="723"/>
      <c r="BU18" s="746"/>
      <c r="BV18" s="747"/>
      <c r="BW18" s="723"/>
      <c r="BX18" s="723"/>
      <c r="BY18" s="745"/>
      <c r="BZ18" s="723"/>
      <c r="CA18" s="723"/>
      <c r="CB18" s="723"/>
      <c r="CC18" s="715"/>
      <c r="CD18" s="746"/>
      <c r="CE18" s="747"/>
      <c r="CF18" s="723"/>
      <c r="CG18" s="723"/>
      <c r="CH18" s="723"/>
      <c r="CI18" s="723"/>
      <c r="CJ18" s="779"/>
      <c r="CK18" s="723"/>
      <c r="CL18" s="723"/>
      <c r="CM18" s="742"/>
      <c r="CN18" s="741"/>
      <c r="CO18" s="715"/>
      <c r="CP18" s="762"/>
      <c r="CQ18" s="747"/>
      <c r="CR18" s="723"/>
      <c r="CS18" s="723"/>
      <c r="CT18" s="723"/>
      <c r="CU18" s="715"/>
      <c r="CV18" s="742"/>
      <c r="CW18" s="745"/>
      <c r="CX18" s="723"/>
      <c r="CY18" s="723"/>
      <c r="CZ18" s="723"/>
      <c r="DA18" s="746"/>
      <c r="DB18" s="747"/>
      <c r="DC18" s="723"/>
      <c r="DD18" s="723"/>
      <c r="DE18" s="746"/>
      <c r="DF18" s="741"/>
      <c r="DG18" s="723"/>
      <c r="DH18" s="723"/>
      <c r="DI18" s="723"/>
      <c r="DJ18" s="723"/>
      <c r="DK18" s="723"/>
      <c r="DL18" s="746"/>
      <c r="DM18" s="747"/>
      <c r="DN18" s="746"/>
      <c r="DO18" s="747"/>
      <c r="DP18" s="715"/>
      <c r="DQ18" s="746"/>
    </row>
    <row r="19" spans="1:121" ht="18.75" customHeight="1">
      <c r="A19" s="778" t="s">
        <v>4</v>
      </c>
      <c r="B19" s="301">
        <f>SUM(C19:CP19)/48</f>
        <v>12552.083333333334</v>
      </c>
      <c r="C19" s="731">
        <v>15000</v>
      </c>
      <c r="D19" s="715"/>
      <c r="E19" s="730">
        <v>15000</v>
      </c>
      <c r="F19" s="721">
        <v>12000</v>
      </c>
      <c r="G19" s="715"/>
      <c r="H19" s="722">
        <v>35000</v>
      </c>
      <c r="I19" s="723"/>
      <c r="J19" s="728">
        <v>7500</v>
      </c>
      <c r="K19" s="733"/>
      <c r="L19" s="718">
        <v>11000</v>
      </c>
      <c r="M19" s="724">
        <v>30000</v>
      </c>
      <c r="N19" s="720">
        <v>35000</v>
      </c>
      <c r="O19" s="718">
        <v>20000</v>
      </c>
      <c r="P19" s="717"/>
      <c r="Q19" s="718">
        <v>30000</v>
      </c>
      <c r="R19" s="720">
        <v>12000</v>
      </c>
      <c r="S19" s="725">
        <v>7000</v>
      </c>
      <c r="T19" s="733"/>
      <c r="U19" s="718">
        <v>6000</v>
      </c>
      <c r="V19" s="729">
        <v>4500</v>
      </c>
      <c r="W19" s="717"/>
      <c r="X19" s="717">
        <v>10000</v>
      </c>
      <c r="Y19" s="717"/>
      <c r="Z19" s="718"/>
      <c r="AA19" s="717"/>
      <c r="AB19" s="719">
        <v>7000</v>
      </c>
      <c r="AC19" s="736"/>
      <c r="AD19" s="717"/>
      <c r="AE19" s="718">
        <v>20000</v>
      </c>
      <c r="AF19" s="717"/>
      <c r="AG19" s="729"/>
      <c r="AH19" s="717"/>
      <c r="AI19" s="717"/>
      <c r="AJ19" s="727"/>
      <c r="AK19" s="719"/>
      <c r="AL19" s="743"/>
      <c r="AM19" s="727"/>
      <c r="AN19" s="727"/>
      <c r="AO19" s="717">
        <v>5000</v>
      </c>
      <c r="AP19" s="717">
        <v>20000</v>
      </c>
      <c r="AQ19" s="717">
        <v>36000</v>
      </c>
      <c r="AR19" s="729"/>
      <c r="AS19" s="724">
        <v>15000</v>
      </c>
      <c r="AT19" s="719"/>
      <c r="AU19" s="733"/>
      <c r="AV19" s="724">
        <v>6000</v>
      </c>
      <c r="AW19" s="718">
        <v>23000</v>
      </c>
      <c r="AX19" s="717"/>
      <c r="AY19" s="720">
        <v>35000</v>
      </c>
      <c r="AZ19" s="717"/>
      <c r="BA19" s="717"/>
      <c r="BB19" s="717">
        <v>10000</v>
      </c>
      <c r="BC19" s="737"/>
      <c r="BD19" s="743">
        <v>11000</v>
      </c>
      <c r="BE19" s="718">
        <v>15000</v>
      </c>
      <c r="BF19" s="717"/>
      <c r="BG19" s="724">
        <v>20000</v>
      </c>
      <c r="BH19" s="717"/>
      <c r="BI19" s="717"/>
      <c r="BJ19" s="717"/>
      <c r="BK19" s="720">
        <v>30000</v>
      </c>
      <c r="BL19" s="725">
        <v>25000</v>
      </c>
      <c r="BM19" s="733"/>
      <c r="BN19" s="729"/>
      <c r="BO19" s="717"/>
      <c r="BP19" s="717"/>
      <c r="BQ19" s="717"/>
      <c r="BR19" s="724">
        <v>24000</v>
      </c>
      <c r="BS19" s="717"/>
      <c r="BT19" s="717"/>
      <c r="BU19" s="719"/>
      <c r="BV19" s="733"/>
      <c r="BW19" s="717"/>
      <c r="BX19" s="717"/>
      <c r="BY19" s="729"/>
      <c r="BZ19" s="717"/>
      <c r="CA19" s="717">
        <v>8500</v>
      </c>
      <c r="CB19" s="717"/>
      <c r="CC19" s="717">
        <v>9000</v>
      </c>
      <c r="CD19" s="719">
        <v>12000</v>
      </c>
      <c r="CE19" s="743"/>
      <c r="CF19" s="717">
        <v>7000</v>
      </c>
      <c r="CG19" s="717"/>
      <c r="CH19" s="717"/>
      <c r="CI19" s="717"/>
      <c r="CJ19" s="729"/>
      <c r="CK19" s="740"/>
      <c r="CL19" s="717"/>
      <c r="CM19" s="739">
        <v>10000</v>
      </c>
      <c r="CN19" s="733"/>
      <c r="CO19" s="717"/>
      <c r="CP19" s="719">
        <v>4000</v>
      </c>
      <c r="CQ19" s="743">
        <v>27000</v>
      </c>
      <c r="CR19" s="718">
        <v>23000</v>
      </c>
      <c r="CS19" s="724">
        <v>15000</v>
      </c>
      <c r="CT19" s="720"/>
      <c r="CU19" s="718">
        <v>45000</v>
      </c>
      <c r="CV19" s="725"/>
      <c r="CW19" s="724">
        <v>11000</v>
      </c>
      <c r="CX19" s="720">
        <v>25000</v>
      </c>
      <c r="CY19" s="718">
        <v>25000</v>
      </c>
      <c r="CZ19" s="724"/>
      <c r="DA19" s="719"/>
      <c r="DB19" s="734"/>
      <c r="DC19" s="727">
        <v>5000</v>
      </c>
      <c r="DD19" s="718">
        <v>18000</v>
      </c>
      <c r="DE19" s="719"/>
      <c r="DF19" s="743"/>
      <c r="DG19" s="727"/>
      <c r="DH19" s="727"/>
      <c r="DI19" s="720">
        <v>13000</v>
      </c>
      <c r="DJ19" s="727"/>
      <c r="DK19" s="727"/>
      <c r="DL19" s="719"/>
      <c r="DM19" s="734"/>
      <c r="DN19" s="719"/>
      <c r="DO19" s="736">
        <v>8000</v>
      </c>
      <c r="DP19" s="727"/>
      <c r="DQ19" s="719"/>
    </row>
    <row r="20" spans="1:121" ht="18.75" customHeight="1">
      <c r="A20" s="761"/>
      <c r="B20" s="301"/>
      <c r="C20" s="721"/>
      <c r="D20" s="715"/>
      <c r="E20" s="722"/>
      <c r="F20" s="721"/>
      <c r="G20" s="715"/>
      <c r="H20" s="722"/>
      <c r="I20" s="723"/>
      <c r="J20" s="716"/>
      <c r="K20" s="733"/>
      <c r="L20" s="718"/>
      <c r="M20" s="724"/>
      <c r="N20" s="720"/>
      <c r="O20" s="718"/>
      <c r="P20" s="717"/>
      <c r="Q20" s="718"/>
      <c r="R20" s="720"/>
      <c r="S20" s="725"/>
      <c r="T20" s="733"/>
      <c r="U20" s="718"/>
      <c r="V20" s="724"/>
      <c r="W20" s="717"/>
      <c r="X20" s="717"/>
      <c r="Y20" s="717"/>
      <c r="Z20" s="718"/>
      <c r="AA20" s="717"/>
      <c r="AB20" s="725"/>
      <c r="AC20" s="733"/>
      <c r="AD20" s="717"/>
      <c r="AE20" s="718"/>
      <c r="AF20" s="717"/>
      <c r="AG20" s="726"/>
      <c r="AH20" s="724"/>
      <c r="AI20" s="718"/>
      <c r="AJ20" s="718"/>
      <c r="AK20" s="725"/>
      <c r="AL20" s="736"/>
      <c r="AM20" s="718"/>
      <c r="AN20" s="720"/>
      <c r="AO20" s="720"/>
      <c r="AP20" s="718"/>
      <c r="AQ20" s="718"/>
      <c r="AR20" s="726"/>
      <c r="AS20" s="724"/>
      <c r="AT20" s="725"/>
      <c r="AU20" s="736"/>
      <c r="AV20" s="724"/>
      <c r="AW20" s="718"/>
      <c r="AX20" s="720"/>
      <c r="AY20" s="720"/>
      <c r="AZ20" s="720"/>
      <c r="BA20" s="718"/>
      <c r="BB20" s="718"/>
      <c r="BC20" s="739"/>
      <c r="BD20" s="734"/>
      <c r="BE20" s="718"/>
      <c r="BF20" s="718"/>
      <c r="BG20" s="724"/>
      <c r="BH20" s="718"/>
      <c r="BI20" s="718"/>
      <c r="BJ20" s="718"/>
      <c r="BK20" s="720"/>
      <c r="BL20" s="725"/>
      <c r="BM20" s="736"/>
      <c r="BN20" s="726"/>
      <c r="BO20" s="718"/>
      <c r="BP20" s="720"/>
      <c r="BQ20" s="718"/>
      <c r="BR20" s="724"/>
      <c r="BS20" s="718"/>
      <c r="BT20" s="718"/>
      <c r="BU20" s="725"/>
      <c r="BV20" s="734"/>
      <c r="BW20" s="718"/>
      <c r="BX20" s="718"/>
      <c r="BY20" s="726"/>
      <c r="BZ20" s="718"/>
      <c r="CA20" s="718"/>
      <c r="CB20" s="718"/>
      <c r="CC20" s="718"/>
      <c r="CD20" s="725"/>
      <c r="CE20" s="734"/>
      <c r="CF20" s="718"/>
      <c r="CG20" s="718"/>
      <c r="CH20" s="718"/>
      <c r="CI20" s="718"/>
      <c r="CJ20" s="726"/>
      <c r="CK20" s="724"/>
      <c r="CL20" s="718"/>
      <c r="CM20" s="739"/>
      <c r="CN20" s="733"/>
      <c r="CO20" s="718"/>
      <c r="CP20" s="725"/>
      <c r="CQ20" s="734"/>
      <c r="CR20" s="718"/>
      <c r="CS20" s="724"/>
      <c r="CT20" s="720"/>
      <c r="CU20" s="718"/>
      <c r="CV20" s="739"/>
      <c r="CW20" s="724"/>
      <c r="CX20" s="720"/>
      <c r="CY20" s="718"/>
      <c r="CZ20" s="724"/>
      <c r="DA20" s="725"/>
      <c r="DB20" s="743"/>
      <c r="DC20" s="720"/>
      <c r="DD20" s="718"/>
      <c r="DE20" s="725"/>
      <c r="DF20" s="734"/>
      <c r="DG20" s="720"/>
      <c r="DH20" s="720"/>
      <c r="DI20" s="720"/>
      <c r="DJ20" s="720"/>
      <c r="DK20" s="760"/>
      <c r="DL20" s="762"/>
      <c r="DM20" s="743"/>
      <c r="DN20" s="725"/>
      <c r="DO20" s="736"/>
      <c r="DP20" s="720"/>
      <c r="DQ20" s="725"/>
    </row>
    <row r="21" spans="1:121" ht="18.75" customHeight="1">
      <c r="A21" s="778" t="s">
        <v>3</v>
      </c>
      <c r="B21" s="301">
        <f>SUM(C21:DQ21)/49</f>
        <v>26448.979591836734</v>
      </c>
      <c r="C21" s="731">
        <v>25000</v>
      </c>
      <c r="D21" s="715"/>
      <c r="E21" s="715"/>
      <c r="F21" s="721">
        <v>27000</v>
      </c>
      <c r="G21" s="715"/>
      <c r="H21" s="722">
        <v>10000</v>
      </c>
      <c r="I21" s="715">
        <v>35000</v>
      </c>
      <c r="J21" s="716"/>
      <c r="K21" s="733"/>
      <c r="L21" s="718"/>
      <c r="M21" s="724">
        <v>34000</v>
      </c>
      <c r="N21" s="720">
        <v>45000</v>
      </c>
      <c r="O21" s="718">
        <v>20000</v>
      </c>
      <c r="P21" s="717">
        <v>25000</v>
      </c>
      <c r="Q21" s="718">
        <v>45000</v>
      </c>
      <c r="R21" s="720">
        <v>15000</v>
      </c>
      <c r="S21" s="725">
        <v>16000</v>
      </c>
      <c r="T21" s="733"/>
      <c r="U21" s="718"/>
      <c r="V21" s="729">
        <v>7500</v>
      </c>
      <c r="W21" s="717"/>
      <c r="X21" s="717"/>
      <c r="Y21" s="717"/>
      <c r="Z21" s="717"/>
      <c r="AA21" s="717">
        <v>13000</v>
      </c>
      <c r="AB21" s="725"/>
      <c r="AC21" s="733"/>
      <c r="AD21" s="718"/>
      <c r="AE21" s="717"/>
      <c r="AF21" s="717"/>
      <c r="AG21" s="729"/>
      <c r="AH21" s="717">
        <v>24000</v>
      </c>
      <c r="AI21" s="717"/>
      <c r="AJ21" s="717"/>
      <c r="AK21" s="719"/>
      <c r="AL21" s="733"/>
      <c r="AM21" s="717">
        <v>25000</v>
      </c>
      <c r="AN21" s="720"/>
      <c r="AO21" s="720">
        <v>5000</v>
      </c>
      <c r="AP21" s="717">
        <v>40000</v>
      </c>
      <c r="AQ21" s="717">
        <v>40000</v>
      </c>
      <c r="AR21" s="729"/>
      <c r="AS21" s="724">
        <v>35000</v>
      </c>
      <c r="AT21" s="719"/>
      <c r="AU21" s="734">
        <v>7000</v>
      </c>
      <c r="AV21" s="724">
        <v>7000</v>
      </c>
      <c r="AW21" s="718">
        <v>18000</v>
      </c>
      <c r="AX21" s="720">
        <v>60000</v>
      </c>
      <c r="AY21" s="720">
        <v>44000</v>
      </c>
      <c r="AZ21" s="717"/>
      <c r="BA21" s="717"/>
      <c r="BB21" s="717">
        <v>16000</v>
      </c>
      <c r="BC21" s="737"/>
      <c r="BD21" s="733">
        <v>25000</v>
      </c>
      <c r="BE21" s="740">
        <v>30000</v>
      </c>
      <c r="BF21" s="717"/>
      <c r="BG21" s="717">
        <v>28000</v>
      </c>
      <c r="BH21" s="717"/>
      <c r="BI21" s="717"/>
      <c r="BJ21" s="717"/>
      <c r="BK21" s="720">
        <v>34000</v>
      </c>
      <c r="BL21" s="725">
        <v>33000</v>
      </c>
      <c r="BM21" s="733"/>
      <c r="BN21" s="729"/>
      <c r="BO21" s="717"/>
      <c r="BP21" s="717"/>
      <c r="BQ21" s="717"/>
      <c r="BR21" s="724">
        <v>26000</v>
      </c>
      <c r="BS21" s="718">
        <v>27000</v>
      </c>
      <c r="BT21" s="717"/>
      <c r="BU21" s="719">
        <v>28000</v>
      </c>
      <c r="BV21" s="733">
        <v>40000</v>
      </c>
      <c r="BW21" s="717"/>
      <c r="BX21" s="717">
        <v>17000</v>
      </c>
      <c r="BY21" s="729"/>
      <c r="BZ21" s="717"/>
      <c r="CA21" s="717"/>
      <c r="CB21" s="717"/>
      <c r="CC21" s="717"/>
      <c r="CD21" s="737"/>
      <c r="CE21" s="743">
        <v>16000</v>
      </c>
      <c r="CF21" s="717">
        <v>8500</v>
      </c>
      <c r="CG21" s="717"/>
      <c r="CH21" s="717"/>
      <c r="CI21" s="717"/>
      <c r="CJ21" s="729"/>
      <c r="CK21" s="740"/>
      <c r="CL21" s="717"/>
      <c r="CM21" s="737">
        <v>16000</v>
      </c>
      <c r="CN21" s="733"/>
      <c r="CO21" s="717"/>
      <c r="CP21" s="725">
        <v>20000</v>
      </c>
      <c r="CQ21" s="733">
        <v>30000</v>
      </c>
      <c r="CR21" s="718">
        <v>50000</v>
      </c>
      <c r="CS21" s="717">
        <v>10000</v>
      </c>
      <c r="CT21" s="720"/>
      <c r="CU21" s="718">
        <v>55000</v>
      </c>
      <c r="CV21" s="725"/>
      <c r="CW21" s="724">
        <v>13000</v>
      </c>
      <c r="CX21" s="720">
        <v>37000</v>
      </c>
      <c r="CY21" s="717">
        <v>35000</v>
      </c>
      <c r="CZ21" s="724"/>
      <c r="DA21" s="725"/>
      <c r="DB21" s="743"/>
      <c r="DC21" s="727"/>
      <c r="DD21" s="718">
        <v>29000</v>
      </c>
      <c r="DE21" s="719"/>
      <c r="DF21" s="743"/>
      <c r="DG21" s="727"/>
      <c r="DH21" s="727"/>
      <c r="DI21" s="720">
        <v>25000</v>
      </c>
      <c r="DJ21" s="727"/>
      <c r="DK21" s="727"/>
      <c r="DL21" s="719">
        <v>25000</v>
      </c>
      <c r="DM21" s="734"/>
      <c r="DN21" s="719"/>
      <c r="DO21" s="736"/>
      <c r="DP21" s="727"/>
      <c r="DQ21" s="719"/>
    </row>
    <row r="22" spans="1:121" ht="18.75" customHeight="1">
      <c r="A22" s="761"/>
      <c r="B22" s="301"/>
      <c r="C22" s="721"/>
      <c r="D22" s="715"/>
      <c r="E22" s="730"/>
      <c r="F22" s="721"/>
      <c r="G22" s="715"/>
      <c r="H22" s="722"/>
      <c r="I22" s="723"/>
      <c r="J22" s="716"/>
      <c r="K22" s="733"/>
      <c r="L22" s="718"/>
      <c r="M22" s="724"/>
      <c r="N22" s="720"/>
      <c r="O22" s="718"/>
      <c r="P22" s="717"/>
      <c r="Q22" s="718"/>
      <c r="R22" s="720"/>
      <c r="S22" s="725"/>
      <c r="T22" s="733"/>
      <c r="U22" s="718"/>
      <c r="V22" s="729"/>
      <c r="W22" s="717"/>
      <c r="X22" s="724"/>
      <c r="Y22" s="717"/>
      <c r="Z22" s="717"/>
      <c r="AA22" s="717"/>
      <c r="AB22" s="725"/>
      <c r="AC22" s="733"/>
      <c r="AD22" s="717"/>
      <c r="AE22" s="718"/>
      <c r="AF22" s="717"/>
      <c r="AG22" s="726"/>
      <c r="AH22" s="724"/>
      <c r="AI22" s="718"/>
      <c r="AJ22" s="718"/>
      <c r="AK22" s="725"/>
      <c r="AL22" s="736"/>
      <c r="AM22" s="718"/>
      <c r="AN22" s="720"/>
      <c r="AO22" s="720"/>
      <c r="AP22" s="718"/>
      <c r="AQ22" s="718"/>
      <c r="AR22" s="726"/>
      <c r="AS22" s="724"/>
      <c r="AT22" s="725"/>
      <c r="AU22" s="736"/>
      <c r="AV22" s="724"/>
      <c r="AW22" s="718"/>
      <c r="AX22" s="720"/>
      <c r="AY22" s="720"/>
      <c r="AZ22" s="720"/>
      <c r="BA22" s="718"/>
      <c r="BB22" s="718"/>
      <c r="BC22" s="739"/>
      <c r="BD22" s="734"/>
      <c r="BE22" s="718"/>
      <c r="BF22" s="718"/>
      <c r="BG22" s="724"/>
      <c r="BH22" s="718"/>
      <c r="BI22" s="718"/>
      <c r="BJ22" s="718"/>
      <c r="BK22" s="720"/>
      <c r="BL22" s="725"/>
      <c r="BM22" s="736"/>
      <c r="BN22" s="726"/>
      <c r="BO22" s="718"/>
      <c r="BP22" s="720"/>
      <c r="BQ22" s="718"/>
      <c r="BR22" s="724"/>
      <c r="BS22" s="718"/>
      <c r="BT22" s="718"/>
      <c r="BU22" s="725"/>
      <c r="BV22" s="734"/>
      <c r="BW22" s="718"/>
      <c r="BX22" s="718"/>
      <c r="BY22" s="726"/>
      <c r="BZ22" s="718"/>
      <c r="CA22" s="718"/>
      <c r="CB22" s="718"/>
      <c r="CC22" s="718"/>
      <c r="CD22" s="739"/>
      <c r="CE22" s="734"/>
      <c r="CF22" s="718"/>
      <c r="CG22" s="718"/>
      <c r="CH22" s="718"/>
      <c r="CI22" s="718"/>
      <c r="CJ22" s="726"/>
      <c r="CK22" s="724"/>
      <c r="CL22" s="718"/>
      <c r="CM22" s="737"/>
      <c r="CN22" s="733"/>
      <c r="CO22" s="720"/>
      <c r="CP22" s="725"/>
      <c r="CQ22" s="734"/>
      <c r="CR22" s="718"/>
      <c r="CS22" s="724"/>
      <c r="CT22" s="720"/>
      <c r="CU22" s="718"/>
      <c r="CV22" s="739"/>
      <c r="CW22" s="724"/>
      <c r="CX22" s="718"/>
      <c r="CY22" s="718"/>
      <c r="CZ22" s="726"/>
      <c r="DA22" s="725"/>
      <c r="DB22" s="743"/>
      <c r="DC22" s="720"/>
      <c r="DD22" s="718"/>
      <c r="DE22" s="725"/>
      <c r="DF22" s="734"/>
      <c r="DG22" s="720"/>
      <c r="DH22" s="727"/>
      <c r="DI22" s="720"/>
      <c r="DJ22" s="720"/>
      <c r="DK22" s="720"/>
      <c r="DL22" s="725"/>
      <c r="DM22" s="743"/>
      <c r="DN22" s="725"/>
      <c r="DO22" s="736"/>
      <c r="DP22" s="720"/>
      <c r="DQ22" s="725"/>
    </row>
    <row r="23" spans="1:121" ht="18.75" customHeight="1">
      <c r="A23" s="778" t="s">
        <v>7</v>
      </c>
      <c r="B23" s="301">
        <f>SUM(C23:DQ23)/48</f>
        <v>15317.708333333334</v>
      </c>
      <c r="C23" s="440">
        <v>25000</v>
      </c>
      <c r="D23" s="440"/>
      <c r="E23" s="440"/>
      <c r="F23" s="440">
        <v>20000</v>
      </c>
      <c r="G23" s="715"/>
      <c r="H23" s="715">
        <v>12000</v>
      </c>
      <c r="I23" s="723">
        <v>25000</v>
      </c>
      <c r="J23" s="728">
        <v>18500</v>
      </c>
      <c r="K23" s="733"/>
      <c r="L23" s="718">
        <v>13750</v>
      </c>
      <c r="M23" s="717"/>
      <c r="N23" s="717"/>
      <c r="O23" s="718">
        <v>20000</v>
      </c>
      <c r="P23" s="717"/>
      <c r="Q23" s="718">
        <v>17500</v>
      </c>
      <c r="R23" s="720"/>
      <c r="S23" s="725">
        <v>10000</v>
      </c>
      <c r="T23" s="733"/>
      <c r="U23" s="718"/>
      <c r="V23" s="729">
        <v>7500</v>
      </c>
      <c r="W23" s="717"/>
      <c r="X23" s="717"/>
      <c r="Y23" s="717"/>
      <c r="Z23" s="717"/>
      <c r="AA23" s="717"/>
      <c r="AB23" s="719">
        <v>7500</v>
      </c>
      <c r="AC23" s="733"/>
      <c r="AD23" s="717">
        <v>15000</v>
      </c>
      <c r="AE23" s="717">
        <v>10000</v>
      </c>
      <c r="AF23" s="717"/>
      <c r="AG23" s="729"/>
      <c r="AH23" s="717">
        <v>26250</v>
      </c>
      <c r="AI23" s="717"/>
      <c r="AJ23" s="717"/>
      <c r="AK23" s="719"/>
      <c r="AL23" s="733">
        <v>8000</v>
      </c>
      <c r="AM23" s="717"/>
      <c r="AN23" s="727">
        <v>13000</v>
      </c>
      <c r="AO23" s="717">
        <v>7500</v>
      </c>
      <c r="AP23" s="717">
        <v>31250</v>
      </c>
      <c r="AQ23" s="717">
        <v>35000</v>
      </c>
      <c r="AR23" s="729">
        <v>7500</v>
      </c>
      <c r="AS23" s="717"/>
      <c r="AT23" s="719"/>
      <c r="AU23" s="733">
        <v>10000</v>
      </c>
      <c r="AV23" s="717"/>
      <c r="AW23" s="718">
        <v>18125</v>
      </c>
      <c r="AX23" s="717"/>
      <c r="AY23" s="717"/>
      <c r="AZ23" s="717">
        <v>7500</v>
      </c>
      <c r="BA23" s="717"/>
      <c r="BB23" s="717"/>
      <c r="BC23" s="737"/>
      <c r="BD23" s="734">
        <v>7750</v>
      </c>
      <c r="BE23" s="718">
        <v>15000</v>
      </c>
      <c r="BF23" s="717"/>
      <c r="BG23" s="724">
        <v>17500</v>
      </c>
      <c r="BH23" s="717"/>
      <c r="BI23" s="717"/>
      <c r="BJ23" s="717"/>
      <c r="BK23" s="720">
        <v>32500</v>
      </c>
      <c r="BL23" s="719">
        <v>35000</v>
      </c>
      <c r="BM23" s="733"/>
      <c r="BN23" s="729"/>
      <c r="BO23" s="717"/>
      <c r="BP23" s="727"/>
      <c r="BQ23" s="717">
        <v>10625</v>
      </c>
      <c r="BR23" s="740">
        <v>11250</v>
      </c>
      <c r="BS23" s="717">
        <v>10000</v>
      </c>
      <c r="BT23" s="717">
        <v>8750</v>
      </c>
      <c r="BU23" s="719">
        <v>0</v>
      </c>
      <c r="BV23" s="743">
        <v>35000</v>
      </c>
      <c r="BW23" s="717"/>
      <c r="BX23" s="717">
        <v>7500</v>
      </c>
      <c r="BY23" s="729">
        <v>11250</v>
      </c>
      <c r="BZ23" s="717"/>
      <c r="CA23" s="717">
        <v>7500</v>
      </c>
      <c r="CB23" s="717">
        <v>3750</v>
      </c>
      <c r="CC23" s="717">
        <v>11250</v>
      </c>
      <c r="CD23" s="739"/>
      <c r="CE23" s="734">
        <v>15000</v>
      </c>
      <c r="CF23" s="717">
        <v>7500</v>
      </c>
      <c r="CG23" s="717"/>
      <c r="CH23" s="717"/>
      <c r="CI23" s="717"/>
      <c r="CJ23" s="729"/>
      <c r="CK23" s="740"/>
      <c r="CL23" s="717"/>
      <c r="CM23" s="737">
        <v>12000</v>
      </c>
      <c r="CN23" s="733"/>
      <c r="CO23" s="717"/>
      <c r="CP23" s="725">
        <v>13750</v>
      </c>
      <c r="CQ23" s="734">
        <v>17000</v>
      </c>
      <c r="CR23" s="718">
        <v>35000</v>
      </c>
      <c r="CS23" s="717">
        <v>12000</v>
      </c>
      <c r="CT23" s="717"/>
      <c r="CU23" s="717"/>
      <c r="CV23" s="719"/>
      <c r="CW23" s="724"/>
      <c r="CX23" s="717"/>
      <c r="CY23" s="717">
        <v>17500</v>
      </c>
      <c r="CZ23" s="724"/>
      <c r="DA23" s="725"/>
      <c r="DB23" s="743"/>
      <c r="DC23" s="727"/>
      <c r="DD23" s="727"/>
      <c r="DE23" s="719"/>
      <c r="DF23" s="743"/>
      <c r="DG23" s="727"/>
      <c r="DH23" s="727"/>
      <c r="DI23" s="720">
        <v>15000</v>
      </c>
      <c r="DJ23" s="727"/>
      <c r="DK23" s="727"/>
      <c r="DL23" s="719"/>
      <c r="DM23" s="734"/>
      <c r="DN23" s="719"/>
      <c r="DO23" s="736"/>
      <c r="DP23" s="727"/>
      <c r="DQ23" s="719"/>
    </row>
    <row r="24" spans="1:121" ht="18.75" customHeight="1">
      <c r="A24" s="761"/>
      <c r="B24" s="301"/>
      <c r="C24" s="721"/>
      <c r="D24" s="715"/>
      <c r="E24" s="722"/>
      <c r="F24" s="721"/>
      <c r="G24" s="715"/>
      <c r="H24" s="722"/>
      <c r="I24" s="723"/>
      <c r="J24" s="728"/>
      <c r="K24" s="733"/>
      <c r="L24" s="718"/>
      <c r="M24" s="724"/>
      <c r="N24" s="720"/>
      <c r="O24" s="718"/>
      <c r="P24" s="717"/>
      <c r="Q24" s="718"/>
      <c r="R24" s="720"/>
      <c r="S24" s="725"/>
      <c r="T24" s="733"/>
      <c r="U24" s="718"/>
      <c r="V24" s="729"/>
      <c r="W24" s="717"/>
      <c r="X24" s="717"/>
      <c r="Y24" s="717"/>
      <c r="Z24" s="717"/>
      <c r="AA24" s="724"/>
      <c r="AB24" s="725"/>
      <c r="AC24" s="733"/>
      <c r="AD24" s="720"/>
      <c r="AE24" s="718"/>
      <c r="AF24" s="717"/>
      <c r="AG24" s="726"/>
      <c r="AH24" s="724"/>
      <c r="AI24" s="720"/>
      <c r="AJ24" s="718"/>
      <c r="AK24" s="739"/>
      <c r="AL24" s="736"/>
      <c r="AM24" s="718"/>
      <c r="AN24" s="720"/>
      <c r="AO24" s="720"/>
      <c r="AP24" s="718"/>
      <c r="AQ24" s="718"/>
      <c r="AR24" s="726"/>
      <c r="AS24" s="724"/>
      <c r="AT24" s="725"/>
      <c r="AU24" s="736"/>
      <c r="AV24" s="724"/>
      <c r="AW24" s="718"/>
      <c r="AX24" s="720"/>
      <c r="AY24" s="720"/>
      <c r="AZ24" s="720"/>
      <c r="BA24" s="718"/>
      <c r="BB24" s="718"/>
      <c r="BC24" s="739"/>
      <c r="BD24" s="734"/>
      <c r="BE24" s="718"/>
      <c r="BF24" s="718"/>
      <c r="BG24" s="726"/>
      <c r="BH24" s="718"/>
      <c r="BI24" s="720"/>
      <c r="BJ24" s="718"/>
      <c r="BK24" s="720"/>
      <c r="BL24" s="725"/>
      <c r="BM24" s="733"/>
      <c r="BN24" s="729"/>
      <c r="BO24" s="718"/>
      <c r="BP24" s="720"/>
      <c r="BQ24" s="718"/>
      <c r="BR24" s="724"/>
      <c r="BS24" s="718"/>
      <c r="BT24" s="720"/>
      <c r="BU24" s="725"/>
      <c r="BV24" s="734"/>
      <c r="BW24" s="718"/>
      <c r="BX24" s="718"/>
      <c r="BY24" s="726"/>
      <c r="BZ24" s="718"/>
      <c r="CA24" s="718"/>
      <c r="CB24" s="718"/>
      <c r="CC24" s="718"/>
      <c r="CD24" s="739"/>
      <c r="CE24" s="734"/>
      <c r="CF24" s="718"/>
      <c r="CG24" s="718"/>
      <c r="CH24" s="718"/>
      <c r="CI24" s="718"/>
      <c r="CJ24" s="726"/>
      <c r="CK24" s="724"/>
      <c r="CL24" s="718"/>
      <c r="CM24" s="737"/>
      <c r="CN24" s="733"/>
      <c r="CO24" s="718"/>
      <c r="CP24" s="725"/>
      <c r="CQ24" s="734"/>
      <c r="CR24" s="718"/>
      <c r="CS24" s="724"/>
      <c r="CT24" s="720"/>
      <c r="CU24" s="718"/>
      <c r="CV24" s="739"/>
      <c r="CW24" s="724"/>
      <c r="CX24" s="720"/>
      <c r="CY24" s="718"/>
      <c r="CZ24" s="726"/>
      <c r="DA24" s="725"/>
      <c r="DB24" s="743"/>
      <c r="DC24" s="720"/>
      <c r="DD24" s="718"/>
      <c r="DE24" s="725"/>
      <c r="DF24" s="734"/>
      <c r="DG24" s="720"/>
      <c r="DH24" s="727"/>
      <c r="DI24" s="720"/>
      <c r="DJ24" s="720"/>
      <c r="DK24" s="720"/>
      <c r="DL24" s="725"/>
      <c r="DM24" s="743"/>
      <c r="DN24" s="725"/>
      <c r="DO24" s="736"/>
      <c r="DP24" s="720"/>
      <c r="DQ24" s="725"/>
    </row>
    <row r="25" spans="1:121" ht="18.75" customHeight="1">
      <c r="A25" s="778" t="s">
        <v>9</v>
      </c>
      <c r="B25" s="301">
        <f>SUM(C25:DQ25)/35</f>
        <v>19806.428571428572</v>
      </c>
      <c r="C25" s="731">
        <v>28000</v>
      </c>
      <c r="D25" s="715"/>
      <c r="E25" s="722"/>
      <c r="F25" s="731"/>
      <c r="G25" s="715"/>
      <c r="H25" s="722">
        <v>7500</v>
      </c>
      <c r="I25" s="723"/>
      <c r="J25" s="728"/>
      <c r="K25" s="733"/>
      <c r="L25" s="717"/>
      <c r="M25" s="724">
        <v>33500</v>
      </c>
      <c r="N25" s="720">
        <v>34700</v>
      </c>
      <c r="O25" s="718">
        <v>20000</v>
      </c>
      <c r="P25" s="717"/>
      <c r="Q25" s="718"/>
      <c r="R25" s="720">
        <v>21150</v>
      </c>
      <c r="S25" s="725">
        <v>9375</v>
      </c>
      <c r="T25" s="733"/>
      <c r="U25" s="718"/>
      <c r="V25" s="729"/>
      <c r="W25" s="717"/>
      <c r="X25" s="717"/>
      <c r="Y25" s="717"/>
      <c r="Z25" s="717"/>
      <c r="AA25" s="717"/>
      <c r="AB25" s="719"/>
      <c r="AC25" s="736"/>
      <c r="AD25" s="717"/>
      <c r="AE25" s="718"/>
      <c r="AF25" s="717"/>
      <c r="AG25" s="729"/>
      <c r="AH25" s="724">
        <v>15000</v>
      </c>
      <c r="AI25" s="717"/>
      <c r="AJ25" s="717"/>
      <c r="AK25" s="719"/>
      <c r="AL25" s="733"/>
      <c r="AM25" s="717"/>
      <c r="AN25" s="717"/>
      <c r="AO25" s="717"/>
      <c r="AP25" s="717"/>
      <c r="AQ25" s="717">
        <v>35000</v>
      </c>
      <c r="AR25" s="729"/>
      <c r="AS25" s="717"/>
      <c r="AT25" s="719"/>
      <c r="AU25" s="733"/>
      <c r="AV25" s="717"/>
      <c r="AW25" s="717"/>
      <c r="AX25" s="717"/>
      <c r="AY25" s="717"/>
      <c r="AZ25" s="717"/>
      <c r="BA25" s="717"/>
      <c r="BB25" s="717">
        <v>15000</v>
      </c>
      <c r="BC25" s="737"/>
      <c r="BD25" s="733"/>
      <c r="BE25" s="439">
        <v>17500</v>
      </c>
      <c r="BF25" s="717"/>
      <c r="BG25" s="439">
        <v>20000</v>
      </c>
      <c r="BH25" s="717"/>
      <c r="BI25" s="717"/>
      <c r="BJ25" s="717"/>
      <c r="BK25" s="720">
        <v>30000</v>
      </c>
      <c r="BL25" s="719">
        <v>35000</v>
      </c>
      <c r="BM25" s="733"/>
      <c r="BN25" s="729"/>
      <c r="BO25" s="717"/>
      <c r="BP25" s="717"/>
      <c r="BQ25" s="718">
        <v>27500</v>
      </c>
      <c r="BR25" s="724">
        <v>26500</v>
      </c>
      <c r="BS25" s="718">
        <v>30000</v>
      </c>
      <c r="BT25" s="720">
        <v>25000</v>
      </c>
      <c r="BU25" s="719">
        <v>40000</v>
      </c>
      <c r="BV25" s="734">
        <v>3000</v>
      </c>
      <c r="BW25" s="717"/>
      <c r="BX25" s="717"/>
      <c r="BY25" s="729"/>
      <c r="BZ25" s="717"/>
      <c r="CA25" s="717"/>
      <c r="CB25" s="717"/>
      <c r="CC25" s="717">
        <v>0</v>
      </c>
      <c r="CD25" s="737">
        <v>18000</v>
      </c>
      <c r="CE25" s="743">
        <v>13500</v>
      </c>
      <c r="CF25" s="717">
        <v>7500</v>
      </c>
      <c r="CG25" s="717"/>
      <c r="CH25" s="717"/>
      <c r="CI25" s="717"/>
      <c r="CJ25" s="729"/>
      <c r="CK25" s="740"/>
      <c r="CL25" s="717"/>
      <c r="CM25" s="472">
        <v>12000</v>
      </c>
      <c r="CN25" s="733"/>
      <c r="CO25" s="717"/>
      <c r="CP25" s="467">
        <v>14500</v>
      </c>
      <c r="CQ25" s="743">
        <v>32750</v>
      </c>
      <c r="CR25" s="717">
        <v>21875</v>
      </c>
      <c r="CS25" s="724"/>
      <c r="CT25" s="720">
        <v>3750</v>
      </c>
      <c r="CU25" s="717">
        <v>13500</v>
      </c>
      <c r="CV25" s="739">
        <v>11250</v>
      </c>
      <c r="CW25" s="724">
        <v>20875</v>
      </c>
      <c r="CX25" s="720"/>
      <c r="CY25" s="718">
        <v>5000</v>
      </c>
      <c r="CZ25" s="729"/>
      <c r="DA25" s="719"/>
      <c r="DB25" s="743"/>
      <c r="DC25" s="727"/>
      <c r="DD25" s="718">
        <v>25000</v>
      </c>
      <c r="DE25" s="719"/>
      <c r="DF25" s="743"/>
      <c r="DG25" s="727"/>
      <c r="DH25" s="727"/>
      <c r="DI25" s="720">
        <v>20000</v>
      </c>
      <c r="DJ25" s="727"/>
      <c r="DK25" s="727"/>
      <c r="DL25" s="719"/>
      <c r="DM25" s="734"/>
      <c r="DN25" s="719"/>
      <c r="DO25" s="736"/>
      <c r="DP25" s="727"/>
      <c r="DQ25" s="719"/>
    </row>
    <row r="26" spans="1:121" ht="18.75" customHeight="1">
      <c r="A26" s="761"/>
      <c r="B26" s="301"/>
      <c r="C26" s="731"/>
      <c r="D26" s="715"/>
      <c r="E26" s="722"/>
      <c r="F26" s="721"/>
      <c r="G26" s="715"/>
      <c r="H26" s="722"/>
      <c r="I26" s="723"/>
      <c r="J26" s="728"/>
      <c r="K26" s="733"/>
      <c r="L26" s="717"/>
      <c r="M26" s="724"/>
      <c r="N26" s="720"/>
      <c r="O26" s="718"/>
      <c r="P26" s="717"/>
      <c r="Q26" s="718"/>
      <c r="R26" s="720"/>
      <c r="S26" s="725"/>
      <c r="T26" s="733"/>
      <c r="U26" s="718"/>
      <c r="V26" s="729"/>
      <c r="W26" s="717"/>
      <c r="X26" s="724"/>
      <c r="Y26" s="717"/>
      <c r="Z26" s="718"/>
      <c r="AA26" s="724"/>
      <c r="AB26" s="725"/>
      <c r="AC26" s="733"/>
      <c r="AD26" s="720"/>
      <c r="AE26" s="718"/>
      <c r="AF26" s="717"/>
      <c r="AG26" s="729"/>
      <c r="AH26" s="724"/>
      <c r="AI26" s="720"/>
      <c r="AJ26" s="718"/>
      <c r="AK26" s="739"/>
      <c r="AL26" s="733"/>
      <c r="AM26" s="720"/>
      <c r="AN26" s="720"/>
      <c r="AO26" s="720"/>
      <c r="AP26" s="718"/>
      <c r="AQ26" s="717"/>
      <c r="AR26" s="729"/>
      <c r="AS26" s="724"/>
      <c r="AT26" s="725"/>
      <c r="AU26" s="736"/>
      <c r="AV26" s="724"/>
      <c r="AW26" s="718"/>
      <c r="AX26" s="720"/>
      <c r="AY26" s="720"/>
      <c r="AZ26" s="720"/>
      <c r="BA26" s="718"/>
      <c r="BB26" s="717"/>
      <c r="BC26" s="739"/>
      <c r="BD26" s="734"/>
      <c r="BE26" s="718"/>
      <c r="BF26" s="718"/>
      <c r="BG26" s="726"/>
      <c r="BH26" s="718"/>
      <c r="BI26" s="720"/>
      <c r="BJ26" s="718"/>
      <c r="BK26" s="720"/>
      <c r="BL26" s="725"/>
      <c r="BM26" s="736"/>
      <c r="BN26" s="726"/>
      <c r="BO26" s="718"/>
      <c r="BP26" s="720"/>
      <c r="BQ26" s="718"/>
      <c r="BR26" s="724"/>
      <c r="BS26" s="718"/>
      <c r="BT26" s="720"/>
      <c r="BU26" s="725"/>
      <c r="BV26" s="734"/>
      <c r="BW26" s="718"/>
      <c r="BX26" s="718"/>
      <c r="BY26" s="726"/>
      <c r="BZ26" s="718"/>
      <c r="CA26" s="718"/>
      <c r="CB26" s="718"/>
      <c r="CC26" s="718"/>
      <c r="CD26" s="725"/>
      <c r="CE26" s="734"/>
      <c r="CF26" s="718"/>
      <c r="CG26" s="718"/>
      <c r="CH26" s="718"/>
      <c r="CI26" s="717"/>
      <c r="CJ26" s="729"/>
      <c r="CK26" s="724"/>
      <c r="CL26" s="718"/>
      <c r="CM26" s="739"/>
      <c r="CN26" s="734"/>
      <c r="CO26" s="720"/>
      <c r="CP26" s="725"/>
      <c r="CQ26" s="743"/>
      <c r="CR26" s="717"/>
      <c r="CS26" s="724"/>
      <c r="CT26" s="720"/>
      <c r="CU26" s="718"/>
      <c r="CV26" s="739"/>
      <c r="CW26" s="724"/>
      <c r="CX26" s="720"/>
      <c r="CY26" s="718"/>
      <c r="CZ26" s="726"/>
      <c r="DA26" s="725"/>
      <c r="DB26" s="743"/>
      <c r="DC26" s="720"/>
      <c r="DD26" s="718"/>
      <c r="DE26" s="725"/>
      <c r="DF26" s="734"/>
      <c r="DG26" s="720"/>
      <c r="DH26" s="727"/>
      <c r="DI26" s="720"/>
      <c r="DJ26" s="720"/>
      <c r="DK26" s="720"/>
      <c r="DL26" s="725"/>
      <c r="DM26" s="743"/>
      <c r="DN26" s="725"/>
      <c r="DO26" s="736"/>
      <c r="DP26" s="720"/>
      <c r="DQ26" s="725"/>
    </row>
    <row r="27" spans="1:121" ht="18.75" customHeight="1">
      <c r="A27" s="778" t="s">
        <v>146</v>
      </c>
      <c r="B27" s="301">
        <f>SUM(C27:DQ27)/60</f>
        <v>15745.833333333334</v>
      </c>
      <c r="C27" s="721">
        <v>14500</v>
      </c>
      <c r="D27" s="715"/>
      <c r="E27" s="722">
        <v>9750</v>
      </c>
      <c r="F27" s="721">
        <v>16750</v>
      </c>
      <c r="G27" s="715"/>
      <c r="H27" s="722">
        <v>10375</v>
      </c>
      <c r="I27" s="723"/>
      <c r="J27" s="728"/>
      <c r="K27" s="733"/>
      <c r="L27" s="717">
        <v>14250</v>
      </c>
      <c r="M27" s="724">
        <v>45000</v>
      </c>
      <c r="N27" s="727">
        <v>31250</v>
      </c>
      <c r="O27" s="718">
        <v>14000</v>
      </c>
      <c r="P27" s="717"/>
      <c r="Q27" s="718">
        <v>30000</v>
      </c>
      <c r="R27" s="720">
        <v>11250</v>
      </c>
      <c r="S27" s="725">
        <v>9000</v>
      </c>
      <c r="T27" s="733"/>
      <c r="U27" s="718">
        <v>6000</v>
      </c>
      <c r="V27" s="729">
        <v>5875</v>
      </c>
      <c r="W27" s="717"/>
      <c r="X27" s="740">
        <v>3750</v>
      </c>
      <c r="Y27" s="717"/>
      <c r="Z27" s="717"/>
      <c r="AA27" s="724">
        <v>10000</v>
      </c>
      <c r="AB27" s="725">
        <v>7500</v>
      </c>
      <c r="AC27" s="733"/>
      <c r="AD27" s="717"/>
      <c r="AE27" s="718">
        <v>11750</v>
      </c>
      <c r="AF27" s="717"/>
      <c r="AG27" s="726">
        <v>8000</v>
      </c>
      <c r="AH27" s="724">
        <v>8750</v>
      </c>
      <c r="AI27" s="717"/>
      <c r="AJ27" s="717"/>
      <c r="AK27" s="719"/>
      <c r="AL27" s="733"/>
      <c r="AM27" s="717"/>
      <c r="AN27" s="720">
        <v>12750</v>
      </c>
      <c r="AO27" s="727">
        <v>10000</v>
      </c>
      <c r="AP27" s="717">
        <v>15750</v>
      </c>
      <c r="AQ27" s="718">
        <v>29250</v>
      </c>
      <c r="AR27" s="729"/>
      <c r="AS27" s="717">
        <v>17000</v>
      </c>
      <c r="AT27" s="719"/>
      <c r="AU27" s="733"/>
      <c r="AV27" s="724">
        <v>7000</v>
      </c>
      <c r="AW27" s="718">
        <v>11375</v>
      </c>
      <c r="AX27" s="717"/>
      <c r="AY27" s="720">
        <v>32500</v>
      </c>
      <c r="AZ27" s="720">
        <v>5000</v>
      </c>
      <c r="BA27" s="717">
        <v>9375</v>
      </c>
      <c r="BB27" s="718">
        <v>11750</v>
      </c>
      <c r="BC27" s="737">
        <v>5875</v>
      </c>
      <c r="BD27" s="734">
        <v>16500</v>
      </c>
      <c r="BE27" s="718">
        <v>17500</v>
      </c>
      <c r="BF27" s="717"/>
      <c r="BG27" s="724">
        <v>15000</v>
      </c>
      <c r="BH27" s="717"/>
      <c r="BI27" s="717"/>
      <c r="BJ27" s="717"/>
      <c r="BK27" s="720">
        <v>24500</v>
      </c>
      <c r="BL27" s="725">
        <v>27500</v>
      </c>
      <c r="BM27" s="733"/>
      <c r="BN27" s="729"/>
      <c r="BO27" s="717"/>
      <c r="BP27" s="717"/>
      <c r="BQ27" s="717"/>
      <c r="BR27" s="724">
        <v>23500</v>
      </c>
      <c r="BS27" s="717">
        <v>26000</v>
      </c>
      <c r="BT27" s="720">
        <v>10000</v>
      </c>
      <c r="BU27" s="719">
        <v>14000</v>
      </c>
      <c r="BV27" s="733"/>
      <c r="BW27" s="717"/>
      <c r="BX27" s="717"/>
      <c r="BY27" s="729"/>
      <c r="BZ27" s="717"/>
      <c r="CA27" s="717"/>
      <c r="CB27" s="717"/>
      <c r="CC27" s="717">
        <v>15000</v>
      </c>
      <c r="CD27" s="725">
        <v>11750</v>
      </c>
      <c r="CE27" s="734">
        <v>11000</v>
      </c>
      <c r="CF27" s="717"/>
      <c r="CG27" s="717"/>
      <c r="CH27" s="717"/>
      <c r="CI27" s="717"/>
      <c r="CJ27" s="729"/>
      <c r="CK27" s="740"/>
      <c r="CL27" s="717"/>
      <c r="CM27" s="737">
        <v>14000</v>
      </c>
      <c r="CN27" s="733"/>
      <c r="CO27" s="717"/>
      <c r="CP27" s="725">
        <v>12750</v>
      </c>
      <c r="CQ27" s="734">
        <v>27000</v>
      </c>
      <c r="CR27" s="717">
        <v>31250</v>
      </c>
      <c r="CS27" s="724">
        <v>8375</v>
      </c>
      <c r="CT27" s="717"/>
      <c r="CU27" s="717">
        <v>47250</v>
      </c>
      <c r="CV27" s="739">
        <v>19750</v>
      </c>
      <c r="CW27" s="724">
        <v>14000</v>
      </c>
      <c r="CX27" s="720">
        <v>22500</v>
      </c>
      <c r="CY27" s="718">
        <v>21750</v>
      </c>
      <c r="CZ27" s="729"/>
      <c r="DA27" s="719"/>
      <c r="DB27" s="734">
        <v>7125</v>
      </c>
      <c r="DC27" s="727"/>
      <c r="DD27" s="718">
        <v>16000</v>
      </c>
      <c r="DE27" s="719"/>
      <c r="DF27" s="743"/>
      <c r="DG27" s="727"/>
      <c r="DH27" s="718"/>
      <c r="DI27" s="727">
        <v>13875</v>
      </c>
      <c r="DJ27" s="727"/>
      <c r="DK27" s="727">
        <v>5000</v>
      </c>
      <c r="DL27" s="719">
        <v>20000</v>
      </c>
      <c r="DM27" s="734"/>
      <c r="DN27" s="719"/>
      <c r="DO27" s="736">
        <v>8500</v>
      </c>
      <c r="DP27" s="727">
        <v>8000</v>
      </c>
      <c r="DQ27" s="719"/>
    </row>
    <row r="28" spans="1:121" ht="18.75" customHeight="1">
      <c r="A28" s="761"/>
      <c r="B28" s="301"/>
      <c r="C28" s="731"/>
      <c r="D28" s="715"/>
      <c r="E28" s="722"/>
      <c r="F28" s="721"/>
      <c r="G28" s="715"/>
      <c r="H28" s="722"/>
      <c r="I28" s="723"/>
      <c r="J28" s="716"/>
      <c r="K28" s="733"/>
      <c r="L28" s="717"/>
      <c r="M28" s="724"/>
      <c r="N28" s="720"/>
      <c r="O28" s="718"/>
      <c r="P28" s="717"/>
      <c r="Q28" s="718"/>
      <c r="R28" s="720"/>
      <c r="S28" s="725"/>
      <c r="T28" s="733"/>
      <c r="U28" s="718"/>
      <c r="V28" s="729"/>
      <c r="W28" s="717"/>
      <c r="X28" s="724"/>
      <c r="Y28" s="717"/>
      <c r="Z28" s="718"/>
      <c r="AA28" s="724"/>
      <c r="AB28" s="725"/>
      <c r="AC28" s="733"/>
      <c r="AD28" s="717"/>
      <c r="AE28" s="718"/>
      <c r="AF28" s="717"/>
      <c r="AG28" s="729"/>
      <c r="AH28" s="724"/>
      <c r="AI28" s="720"/>
      <c r="AJ28" s="718"/>
      <c r="AK28" s="719"/>
      <c r="AL28" s="733"/>
      <c r="AM28" s="720"/>
      <c r="AN28" s="720"/>
      <c r="AO28" s="720"/>
      <c r="AP28" s="718"/>
      <c r="AQ28" s="717"/>
      <c r="AR28" s="729"/>
      <c r="AS28" s="724"/>
      <c r="AT28" s="725"/>
      <c r="AU28" s="736"/>
      <c r="AV28" s="724"/>
      <c r="AW28" s="718"/>
      <c r="AX28" s="720"/>
      <c r="AY28" s="720"/>
      <c r="AZ28" s="720"/>
      <c r="BA28" s="718"/>
      <c r="BB28" s="717"/>
      <c r="BC28" s="739"/>
      <c r="BD28" s="734"/>
      <c r="BE28" s="718"/>
      <c r="BF28" s="718"/>
      <c r="BG28" s="724"/>
      <c r="BH28" s="718"/>
      <c r="BI28" s="718"/>
      <c r="BJ28" s="718"/>
      <c r="BK28" s="720"/>
      <c r="BL28" s="725"/>
      <c r="BM28" s="736"/>
      <c r="BN28" s="726"/>
      <c r="BO28" s="718"/>
      <c r="BP28" s="720"/>
      <c r="BQ28" s="718"/>
      <c r="BR28" s="724"/>
      <c r="BS28" s="718"/>
      <c r="BT28" s="720"/>
      <c r="BU28" s="725"/>
      <c r="BV28" s="734"/>
      <c r="BW28" s="718"/>
      <c r="BX28" s="718"/>
      <c r="BY28" s="726"/>
      <c r="BZ28" s="718"/>
      <c r="CA28" s="718"/>
      <c r="CB28" s="718"/>
      <c r="CC28" s="718"/>
      <c r="CD28" s="725"/>
      <c r="CE28" s="734"/>
      <c r="CF28" s="718"/>
      <c r="CG28" s="718"/>
      <c r="CH28" s="718"/>
      <c r="CI28" s="717"/>
      <c r="CJ28" s="729"/>
      <c r="CK28" s="724"/>
      <c r="CL28" s="718"/>
      <c r="CM28" s="739"/>
      <c r="CN28" s="734"/>
      <c r="CO28" s="720"/>
      <c r="CP28" s="725"/>
      <c r="CQ28" s="743"/>
      <c r="CR28" s="717"/>
      <c r="CS28" s="724"/>
      <c r="CT28" s="720"/>
      <c r="CU28" s="718"/>
      <c r="CV28" s="739"/>
      <c r="CW28" s="724"/>
      <c r="CX28" s="720"/>
      <c r="CY28" s="718"/>
      <c r="CZ28" s="726"/>
      <c r="DA28" s="725"/>
      <c r="DB28" s="743"/>
      <c r="DC28" s="720"/>
      <c r="DD28" s="718"/>
      <c r="DE28" s="725"/>
      <c r="DF28" s="734"/>
      <c r="DG28" s="720"/>
      <c r="DH28" s="717"/>
      <c r="DI28" s="720"/>
      <c r="DJ28" s="720"/>
      <c r="DK28" s="760"/>
      <c r="DL28" s="725"/>
      <c r="DM28" s="743"/>
      <c r="DN28" s="725"/>
      <c r="DO28" s="736"/>
      <c r="DP28" s="720"/>
      <c r="DQ28" s="725"/>
    </row>
    <row r="29" spans="1:121" ht="18.75" customHeight="1">
      <c r="A29" s="778" t="s">
        <v>147</v>
      </c>
      <c r="B29" s="301">
        <f>SUM(C29:DQ29)/47</f>
        <v>16159.574468085106</v>
      </c>
      <c r="C29" s="731">
        <v>17500</v>
      </c>
      <c r="D29" s="715"/>
      <c r="E29" s="722">
        <v>11250</v>
      </c>
      <c r="F29" s="721"/>
      <c r="G29" s="715"/>
      <c r="H29" s="722">
        <v>10000</v>
      </c>
      <c r="I29" s="723"/>
      <c r="J29" s="728"/>
      <c r="K29" s="733"/>
      <c r="L29" s="718"/>
      <c r="M29" s="724">
        <v>33750</v>
      </c>
      <c r="N29" s="727">
        <v>33750</v>
      </c>
      <c r="O29" s="718">
        <v>25000</v>
      </c>
      <c r="P29" s="718"/>
      <c r="Q29" s="718">
        <v>23750</v>
      </c>
      <c r="R29" s="720"/>
      <c r="S29" s="725">
        <v>8875</v>
      </c>
      <c r="T29" s="733"/>
      <c r="U29" s="718"/>
      <c r="V29" s="729">
        <v>8000</v>
      </c>
      <c r="W29" s="717"/>
      <c r="X29" s="717"/>
      <c r="Y29" s="717"/>
      <c r="Z29" s="717"/>
      <c r="AA29" s="717"/>
      <c r="AB29" s="719">
        <v>7500</v>
      </c>
      <c r="AC29" s="733"/>
      <c r="AD29" s="717"/>
      <c r="AE29" s="717"/>
      <c r="AF29" s="717"/>
      <c r="AG29" s="729"/>
      <c r="AH29" s="717"/>
      <c r="AI29" s="717"/>
      <c r="AJ29" s="717"/>
      <c r="AK29" s="719"/>
      <c r="AL29" s="733"/>
      <c r="AM29" s="717"/>
      <c r="AN29" s="717"/>
      <c r="AO29" s="717"/>
      <c r="AP29" s="717">
        <v>8750</v>
      </c>
      <c r="AQ29" s="717">
        <v>30500</v>
      </c>
      <c r="AR29" s="729"/>
      <c r="AS29" s="724">
        <v>18250</v>
      </c>
      <c r="AT29" s="719"/>
      <c r="AU29" s="733">
        <v>8500</v>
      </c>
      <c r="AV29" s="717"/>
      <c r="AW29" s="717"/>
      <c r="AX29" s="717">
        <f>'[5]8Kyu'!$BH$268</f>
        <v>21875</v>
      </c>
      <c r="AY29" s="717">
        <f>'[5]8Kyu'!$BL$268</f>
        <v>9000</v>
      </c>
      <c r="AZ29" s="717">
        <v>6500</v>
      </c>
      <c r="BA29" s="717"/>
      <c r="BB29" s="717">
        <v>12500</v>
      </c>
      <c r="BC29" s="737"/>
      <c r="BD29" s="734">
        <v>12125</v>
      </c>
      <c r="BE29" s="718">
        <v>10125</v>
      </c>
      <c r="BF29" s="717"/>
      <c r="BG29" s="717">
        <v>13125</v>
      </c>
      <c r="BH29" s="717"/>
      <c r="BI29" s="717"/>
      <c r="BJ29" s="717"/>
      <c r="BK29" s="717">
        <v>30000</v>
      </c>
      <c r="BL29" s="719">
        <v>27500</v>
      </c>
      <c r="BM29" s="733"/>
      <c r="BN29" s="729"/>
      <c r="BO29" s="717"/>
      <c r="BP29" s="717"/>
      <c r="BQ29" s="717">
        <v>5125</v>
      </c>
      <c r="BR29" s="717"/>
      <c r="BS29" s="715">
        <v>26000</v>
      </c>
      <c r="BT29" s="715">
        <v>23750</v>
      </c>
      <c r="BU29" s="742">
        <v>28750</v>
      </c>
      <c r="BV29" s="733"/>
      <c r="BW29" s="717">
        <v>7500</v>
      </c>
      <c r="BX29" s="717"/>
      <c r="BY29" s="729"/>
      <c r="BZ29" s="717"/>
      <c r="CA29" s="717"/>
      <c r="CB29" s="717"/>
      <c r="CC29" s="717">
        <v>0</v>
      </c>
      <c r="CD29" s="719">
        <v>13000</v>
      </c>
      <c r="CE29" s="733">
        <v>0</v>
      </c>
      <c r="CF29" s="717">
        <v>2375</v>
      </c>
      <c r="CG29" s="717"/>
      <c r="CH29" s="717"/>
      <c r="CI29" s="717"/>
      <c r="CJ29" s="729"/>
      <c r="CK29" s="740"/>
      <c r="CL29" s="717"/>
      <c r="CM29" s="737">
        <v>6500</v>
      </c>
      <c r="CN29" s="733"/>
      <c r="CO29" s="729"/>
      <c r="CP29" s="719">
        <v>9250</v>
      </c>
      <c r="CQ29" s="733">
        <v>25750</v>
      </c>
      <c r="CR29" s="717">
        <v>26625</v>
      </c>
      <c r="CS29" s="729">
        <v>10875</v>
      </c>
      <c r="CT29" s="717">
        <v>13000</v>
      </c>
      <c r="CU29" s="729">
        <v>31500</v>
      </c>
      <c r="CV29" s="719">
        <v>29250</v>
      </c>
      <c r="CW29" s="729">
        <v>19750</v>
      </c>
      <c r="CX29" s="717">
        <v>19250</v>
      </c>
      <c r="CY29" s="717">
        <v>16250</v>
      </c>
      <c r="CZ29" s="729"/>
      <c r="DA29" s="719"/>
      <c r="DB29" s="743">
        <v>5000</v>
      </c>
      <c r="DC29" s="727"/>
      <c r="DD29" s="727">
        <v>15625</v>
      </c>
      <c r="DE29" s="719"/>
      <c r="DF29" s="743"/>
      <c r="DG29" s="727"/>
      <c r="DH29" s="727"/>
      <c r="DI29" s="727">
        <v>11250</v>
      </c>
      <c r="DJ29" s="727"/>
      <c r="DK29" s="727"/>
      <c r="DL29" s="719">
        <v>25000</v>
      </c>
      <c r="DM29" s="733"/>
      <c r="DN29" s="719"/>
      <c r="DO29" s="736"/>
      <c r="DP29" s="727"/>
      <c r="DQ29" s="719"/>
    </row>
    <row r="30" spans="1:121" ht="18.75" customHeight="1" thickBot="1">
      <c r="A30" s="763"/>
      <c r="B30" s="764"/>
      <c r="C30" s="764"/>
      <c r="D30" s="764"/>
      <c r="E30" s="764"/>
      <c r="F30" s="764"/>
      <c r="G30" s="764"/>
      <c r="H30" s="764"/>
      <c r="I30" s="764"/>
      <c r="J30" s="765"/>
      <c r="K30" s="766"/>
      <c r="L30" s="767"/>
      <c r="M30" s="767"/>
      <c r="N30" s="767"/>
      <c r="O30" s="767"/>
      <c r="P30" s="767"/>
      <c r="Q30" s="767"/>
      <c r="R30" s="767"/>
      <c r="S30" s="768"/>
      <c r="T30" s="766"/>
      <c r="U30" s="767"/>
      <c r="V30" s="769"/>
      <c r="W30" s="770"/>
      <c r="X30" s="770"/>
      <c r="Y30" s="770"/>
      <c r="Z30" s="770"/>
      <c r="AA30" s="771"/>
      <c r="AB30" s="772"/>
      <c r="AC30" s="773"/>
      <c r="AD30" s="770"/>
      <c r="AE30" s="770"/>
      <c r="AF30" s="770"/>
      <c r="AG30" s="769"/>
      <c r="AH30" s="769"/>
      <c r="AI30" s="770"/>
      <c r="AJ30" s="770"/>
      <c r="AK30" s="772"/>
      <c r="AL30" s="773"/>
      <c r="AM30" s="770"/>
      <c r="AN30" s="770"/>
      <c r="AO30" s="770"/>
      <c r="AP30" s="770"/>
      <c r="AQ30" s="770"/>
      <c r="AR30" s="769"/>
      <c r="AS30" s="770"/>
      <c r="AT30" s="772"/>
      <c r="AU30" s="773"/>
      <c r="AV30" s="771"/>
      <c r="AW30" s="770"/>
      <c r="AX30" s="770"/>
      <c r="AY30" s="770"/>
      <c r="AZ30" s="770"/>
      <c r="BA30" s="770"/>
      <c r="BB30" s="770"/>
      <c r="BC30" s="774"/>
      <c r="BD30" s="775"/>
      <c r="BE30" s="770"/>
      <c r="BF30" s="770"/>
      <c r="BG30" s="771"/>
      <c r="BH30" s="770"/>
      <c r="BI30" s="770"/>
      <c r="BJ30" s="770"/>
      <c r="BK30" s="770"/>
      <c r="BL30" s="772"/>
      <c r="BM30" s="773"/>
      <c r="BN30" s="769"/>
      <c r="BO30" s="770"/>
      <c r="BP30" s="770"/>
      <c r="BQ30" s="770"/>
      <c r="BR30" s="771"/>
      <c r="BS30" s="770"/>
      <c r="BT30" s="770"/>
      <c r="BU30" s="772"/>
      <c r="BV30" s="773"/>
      <c r="BW30" s="770"/>
      <c r="BX30" s="770"/>
      <c r="BY30" s="769"/>
      <c r="BZ30" s="770"/>
      <c r="CA30" s="770"/>
      <c r="CB30" s="770"/>
      <c r="CC30" s="771"/>
      <c r="CD30" s="772"/>
      <c r="CE30" s="773"/>
      <c r="CF30" s="770"/>
      <c r="CG30" s="770"/>
      <c r="CH30" s="770"/>
      <c r="CI30" s="770"/>
      <c r="CJ30" s="769"/>
      <c r="CK30" s="770"/>
      <c r="CL30" s="770"/>
      <c r="CM30" s="774"/>
      <c r="CN30" s="775"/>
      <c r="CO30" s="770"/>
      <c r="CP30" s="772"/>
      <c r="CQ30" s="773"/>
      <c r="CR30" s="770"/>
      <c r="CS30" s="770"/>
      <c r="CT30" s="770"/>
      <c r="CU30" s="770"/>
      <c r="CV30" s="772"/>
      <c r="CW30" s="769"/>
      <c r="CX30" s="770"/>
      <c r="CY30" s="770"/>
      <c r="CZ30" s="769"/>
      <c r="DA30" s="772"/>
      <c r="DB30" s="773"/>
      <c r="DC30" s="771"/>
      <c r="DD30" s="770"/>
      <c r="DE30" s="772"/>
      <c r="DF30" s="773"/>
      <c r="DG30" s="770"/>
      <c r="DH30" s="776"/>
      <c r="DI30" s="770"/>
      <c r="DJ30" s="770"/>
      <c r="DK30" s="66"/>
      <c r="DL30" s="777"/>
      <c r="DM30" s="773"/>
      <c r="DN30" s="772"/>
      <c r="DO30" s="773"/>
      <c r="DP30" s="770"/>
      <c r="DQ30" s="772"/>
    </row>
  </sheetData>
  <sheetProtection/>
  <mergeCells count="271">
    <mergeCell ref="DH8:DH11"/>
    <mergeCell ref="DI8:DI11"/>
    <mergeCell ref="DJ8:DJ11"/>
    <mergeCell ref="DL12:DL13"/>
    <mergeCell ref="DK12:DK13"/>
    <mergeCell ref="DG12:DG13"/>
    <mergeCell ref="DH12:DH13"/>
    <mergeCell ref="DC12:DC13"/>
    <mergeCell ref="DD12:DD13"/>
    <mergeCell ref="DE12:DE13"/>
    <mergeCell ref="DF12:DF13"/>
    <mergeCell ref="DI12:DI13"/>
    <mergeCell ref="DJ12:DJ13"/>
    <mergeCell ref="BW12:BW13"/>
    <mergeCell ref="DL8:DL11"/>
    <mergeCell ref="DB8:DB11"/>
    <mergeCell ref="DC8:DC11"/>
    <mergeCell ref="DD8:DD11"/>
    <mergeCell ref="DE8:DE11"/>
    <mergeCell ref="DF8:DF11"/>
    <mergeCell ref="DG8:DG11"/>
    <mergeCell ref="DK8:DK11"/>
    <mergeCell ref="DB12:DB13"/>
    <mergeCell ref="BQ12:BQ13"/>
    <mergeCell ref="BR12:BR13"/>
    <mergeCell ref="BS12:BS13"/>
    <mergeCell ref="BT12:BT13"/>
    <mergeCell ref="BU12:BU13"/>
    <mergeCell ref="BV12:BV13"/>
    <mergeCell ref="BP8:BP11"/>
    <mergeCell ref="BL8:BL11"/>
    <mergeCell ref="BJ8:BJ11"/>
    <mergeCell ref="BK8:BK11"/>
    <mergeCell ref="BJ12:BJ13"/>
    <mergeCell ref="BK12:BK13"/>
    <mergeCell ref="BM12:BM13"/>
    <mergeCell ref="BN12:BN13"/>
    <mergeCell ref="BO12:BO13"/>
    <mergeCell ref="BP12:BP13"/>
    <mergeCell ref="BB12:BB13"/>
    <mergeCell ref="BC12:BC13"/>
    <mergeCell ref="BD12:BD13"/>
    <mergeCell ref="BE12:BE13"/>
    <mergeCell ref="BF12:BF13"/>
    <mergeCell ref="BL12:BL13"/>
    <mergeCell ref="DB1:DJ1"/>
    <mergeCell ref="BG12:BG13"/>
    <mergeCell ref="BH12:BH13"/>
    <mergeCell ref="BI12:BI13"/>
    <mergeCell ref="BF8:BF11"/>
    <mergeCell ref="BG8:BG11"/>
    <mergeCell ref="BH8:BH11"/>
    <mergeCell ref="BI8:BI11"/>
    <mergeCell ref="BN8:BN11"/>
    <mergeCell ref="BO8:BO11"/>
    <mergeCell ref="BR8:BR11"/>
    <mergeCell ref="BV8:BV11"/>
    <mergeCell ref="BW8:BW11"/>
    <mergeCell ref="CQ1:DA1"/>
    <mergeCell ref="CI12:CI13"/>
    <mergeCell ref="CJ12:CJ13"/>
    <mergeCell ref="CK12:CK13"/>
    <mergeCell ref="CL12:CL13"/>
    <mergeCell ref="CM12:CM13"/>
    <mergeCell ref="CN12:CN13"/>
    <mergeCell ref="BM8:BM11"/>
    <mergeCell ref="CQ8:CQ11"/>
    <mergeCell ref="CG8:CG11"/>
    <mergeCell ref="CH8:CH11"/>
    <mergeCell ref="CR8:CR11"/>
    <mergeCell ref="BB1:BL1"/>
    <mergeCell ref="BX1:CH1"/>
    <mergeCell ref="BM1:BW1"/>
    <mergeCell ref="CI1:CP1"/>
    <mergeCell ref="BQ8:BQ11"/>
    <mergeCell ref="AF1:AP1"/>
    <mergeCell ref="AQ1:BA1"/>
    <mergeCell ref="CP8:CP11"/>
    <mergeCell ref="CM8:CM11"/>
    <mergeCell ref="BU8:BU11"/>
    <mergeCell ref="Q8:Q11"/>
    <mergeCell ref="R8:R11"/>
    <mergeCell ref="S8:S11"/>
    <mergeCell ref="AN8:AN11"/>
    <mergeCell ref="BS8:BS11"/>
    <mergeCell ref="V1:AE1"/>
    <mergeCell ref="K1:U1"/>
    <mergeCell ref="V8:V11"/>
    <mergeCell ref="DF7:DL7"/>
    <mergeCell ref="DO7:DQ7"/>
    <mergeCell ref="W8:W11"/>
    <mergeCell ref="BT8:BT11"/>
    <mergeCell ref="BE8:BE11"/>
    <mergeCell ref="BB8:BB11"/>
    <mergeCell ref="BD8:BD11"/>
    <mergeCell ref="J8:J11"/>
    <mergeCell ref="A7:A11"/>
    <mergeCell ref="B7:B11"/>
    <mergeCell ref="C7:J7"/>
    <mergeCell ref="T8:T11"/>
    <mergeCell ref="U8:U11"/>
    <mergeCell ref="C8:C11"/>
    <mergeCell ref="D8:D11"/>
    <mergeCell ref="E8:E11"/>
    <mergeCell ref="F8:F11"/>
    <mergeCell ref="G8:G11"/>
    <mergeCell ref="H8:H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DB7:DE7"/>
    <mergeCell ref="CQ7:CV7"/>
    <mergeCell ref="CW7:DA7"/>
    <mergeCell ref="I8:I11"/>
    <mergeCell ref="AO8:AO11"/>
    <mergeCell ref="L12:L13"/>
    <mergeCell ref="M12:M13"/>
    <mergeCell ref="N12:N13"/>
    <mergeCell ref="O12:O13"/>
    <mergeCell ref="P12:P13"/>
    <mergeCell ref="Q12:Q13"/>
    <mergeCell ref="K8:K11"/>
    <mergeCell ref="L8:L11"/>
    <mergeCell ref="M8:M11"/>
    <mergeCell ref="N8:N11"/>
    <mergeCell ref="O8:O11"/>
    <mergeCell ref="P8:P11"/>
    <mergeCell ref="X8:X11"/>
    <mergeCell ref="Y8:Y11"/>
    <mergeCell ref="Z8:Z11"/>
    <mergeCell ref="AA8:AA11"/>
    <mergeCell ref="AB8:AB11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BD7:BL7"/>
    <mergeCell ref="AU7:BC7"/>
    <mergeCell ref="AL7:AT7"/>
    <mergeCell ref="AA12:AA13"/>
    <mergeCell ref="AB12:AB13"/>
    <mergeCell ref="AC12:AC13"/>
    <mergeCell ref="AD12:AD13"/>
    <mergeCell ref="AE12:AE13"/>
    <mergeCell ref="AF8:AF11"/>
    <mergeCell ref="AG8:AG11"/>
    <mergeCell ref="AH8:AH11"/>
    <mergeCell ref="AD8:AD11"/>
    <mergeCell ref="AE8:AE11"/>
    <mergeCell ref="AC8:AC11"/>
    <mergeCell ref="AR8:AR11"/>
    <mergeCell ref="AS8:AS11"/>
    <mergeCell ref="AT8:AT11"/>
    <mergeCell ref="AK12:AK13"/>
    <mergeCell ref="AI8:AI11"/>
    <mergeCell ref="AJ8:AJ11"/>
    <mergeCell ref="AK8:AK11"/>
    <mergeCell ref="AL8:AL11"/>
    <mergeCell ref="AM8:AM11"/>
    <mergeCell ref="AP8:AP11"/>
    <mergeCell ref="CN7:CP7"/>
    <mergeCell ref="CE7:CM7"/>
    <mergeCell ref="BV7:CD7"/>
    <mergeCell ref="BM7:BU7"/>
    <mergeCell ref="AF12:AF13"/>
    <mergeCell ref="AG12:AG13"/>
    <mergeCell ref="AH12:AH13"/>
    <mergeCell ref="AI12:AI13"/>
    <mergeCell ref="AJ12:AJ13"/>
    <mergeCell ref="AQ8:AQ11"/>
    <mergeCell ref="AU12:AU13"/>
    <mergeCell ref="AV12:AV13"/>
    <mergeCell ref="AW12:AW13"/>
    <mergeCell ref="AX12:AX13"/>
    <mergeCell ref="AY8:AY11"/>
    <mergeCell ref="AU8:AU11"/>
    <mergeCell ref="AV8:AV11"/>
    <mergeCell ref="AW8:AW11"/>
    <mergeCell ref="AX8:AX11"/>
    <mergeCell ref="AQ12:AQ13"/>
    <mergeCell ref="AR12:AR13"/>
    <mergeCell ref="AS12:AS13"/>
    <mergeCell ref="AT12:AT13"/>
    <mergeCell ref="AZ8:AZ11"/>
    <mergeCell ref="AL12:AL13"/>
    <mergeCell ref="AM12:AM13"/>
    <mergeCell ref="AN12:AN13"/>
    <mergeCell ref="AO12:AO13"/>
    <mergeCell ref="AP12:AP13"/>
    <mergeCell ref="CU8:CU11"/>
    <mergeCell ref="CV8:CV11"/>
    <mergeCell ref="CW8:CW11"/>
    <mergeCell ref="CX8:CX11"/>
    <mergeCell ref="AY12:AY13"/>
    <mergeCell ref="AZ12:AZ13"/>
    <mergeCell ref="BA12:BA13"/>
    <mergeCell ref="BA8:BA11"/>
    <mergeCell ref="BC8:BC11"/>
    <mergeCell ref="CN8:CN11"/>
    <mergeCell ref="CZ8:CZ11"/>
    <mergeCell ref="DA8:DA11"/>
    <mergeCell ref="CQ12:CQ13"/>
    <mergeCell ref="CR12:CR13"/>
    <mergeCell ref="CS12:CS13"/>
    <mergeCell ref="CT12:CT13"/>
    <mergeCell ref="CU12:CU13"/>
    <mergeCell ref="CV12:CV13"/>
    <mergeCell ref="CS8:CS11"/>
    <mergeCell ref="CT8:CT11"/>
    <mergeCell ref="CW12:CW13"/>
    <mergeCell ref="CX12:CX13"/>
    <mergeCell ref="CY12:CY13"/>
    <mergeCell ref="CZ12:CZ13"/>
    <mergeCell ref="DA12:DA13"/>
    <mergeCell ref="CI8:CI11"/>
    <mergeCell ref="CJ8:CJ11"/>
    <mergeCell ref="CK8:CK11"/>
    <mergeCell ref="CL8:CL11"/>
    <mergeCell ref="CY8:CY11"/>
    <mergeCell ref="CO12:CO13"/>
    <mergeCell ref="CP12:CP13"/>
    <mergeCell ref="BX8:BX11"/>
    <mergeCell ref="BY8:BY11"/>
    <mergeCell ref="BZ8:BZ11"/>
    <mergeCell ref="CA8:CA11"/>
    <mergeCell ref="CB8:CB11"/>
    <mergeCell ref="CC8:CC11"/>
    <mergeCell ref="CD8:CD11"/>
    <mergeCell ref="CO8:CO11"/>
    <mergeCell ref="CF12:CF13"/>
    <mergeCell ref="CG12:CG13"/>
    <mergeCell ref="CH12:CH13"/>
    <mergeCell ref="CE8:CE11"/>
    <mergeCell ref="CF8:CF11"/>
    <mergeCell ref="BX12:BX13"/>
    <mergeCell ref="BY12:BY13"/>
    <mergeCell ref="BZ12:BZ13"/>
    <mergeCell ref="CA12:CA13"/>
    <mergeCell ref="CB12:CB13"/>
    <mergeCell ref="DN12:DN13"/>
    <mergeCell ref="DO12:DO13"/>
    <mergeCell ref="DP12:DP13"/>
    <mergeCell ref="DQ12:DQ13"/>
    <mergeCell ref="DQ8:DQ11"/>
    <mergeCell ref="DM8:DM11"/>
    <mergeCell ref="DN8:DN11"/>
    <mergeCell ref="DO8:DO11"/>
    <mergeCell ref="DP8:DP11"/>
    <mergeCell ref="B2:J2"/>
    <mergeCell ref="B3:J3"/>
    <mergeCell ref="K7:S7"/>
    <mergeCell ref="T7:AB7"/>
    <mergeCell ref="AC7:AK7"/>
    <mergeCell ref="DM12:DM13"/>
    <mergeCell ref="DM7:DN7"/>
    <mergeCell ref="CC12:CC13"/>
    <mergeCell ref="CD12:CD13"/>
    <mergeCell ref="CE12:CE13"/>
  </mergeCells>
  <printOptions/>
  <pageMargins left="2.17" right="0.75" top="1" bottom="0.75" header="0.34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S39"/>
  <sheetViews>
    <sheetView zoomScale="70" zoomScaleNormal="70" zoomScalePageLayoutView="0" workbookViewId="0" topLeftCell="G1">
      <selection activeCell="J7" sqref="J7:R29"/>
    </sheetView>
  </sheetViews>
  <sheetFormatPr defaultColWidth="9.140625" defaultRowHeight="16.5" customHeight="1"/>
  <cols>
    <col min="1" max="1" width="32.140625" style="15" customWidth="1"/>
    <col min="2" max="2" width="18.8515625" style="15" customWidth="1"/>
    <col min="3" max="8" width="16.421875" style="15" customWidth="1"/>
    <col min="9" max="9" width="14.28125" style="15" customWidth="1"/>
    <col min="10" max="10" width="33.57421875" style="15" customWidth="1"/>
    <col min="11" max="11" width="19.28125" style="15" customWidth="1"/>
    <col min="12" max="16" width="14.28125" style="15" customWidth="1"/>
    <col min="17" max="17" width="17.421875" style="15" customWidth="1"/>
    <col min="18" max="18" width="17.8515625" style="15" customWidth="1"/>
    <col min="19" max="19" width="23.57421875" style="15" customWidth="1"/>
    <col min="20" max="16384" width="9.140625" style="15" customWidth="1"/>
  </cols>
  <sheetData>
    <row r="2" spans="1:19" ht="16.5" customHeight="1">
      <c r="A2" s="1042" t="s">
        <v>408</v>
      </c>
      <c r="B2" s="1042"/>
      <c r="C2" s="1042"/>
      <c r="D2" s="1042"/>
      <c r="E2" s="1042"/>
      <c r="F2" s="1042"/>
      <c r="G2" s="1042"/>
      <c r="H2" s="1042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6.5" customHeight="1">
      <c r="A3" s="1043" t="s">
        <v>392</v>
      </c>
      <c r="B3" s="1043"/>
      <c r="C3" s="1043"/>
      <c r="D3" s="1043"/>
      <c r="E3" s="1043"/>
      <c r="F3" s="1043"/>
      <c r="G3" s="1043"/>
      <c r="H3" s="1043"/>
      <c r="I3" s="13"/>
      <c r="J3" s="16"/>
      <c r="K3" s="14"/>
      <c r="L3" s="14"/>
      <c r="M3" s="14"/>
      <c r="N3" s="14"/>
      <c r="O3" s="14"/>
      <c r="P3" s="14"/>
      <c r="Q3" s="14"/>
      <c r="R3" s="14"/>
      <c r="S3" s="14"/>
    </row>
    <row r="4" spans="1:19" ht="16.5" customHeight="1">
      <c r="A4" s="14"/>
      <c r="B4" s="14"/>
      <c r="C4" s="14"/>
      <c r="D4" s="14"/>
      <c r="E4" s="14"/>
      <c r="F4" s="14"/>
      <c r="G4" s="14"/>
      <c r="H4" s="17"/>
      <c r="I4" s="17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6.5" customHeight="1">
      <c r="A5" s="18"/>
      <c r="B5" s="19"/>
      <c r="C5" s="19"/>
      <c r="D5" s="19"/>
      <c r="E5" s="19"/>
      <c r="F5" s="19"/>
      <c r="G5" s="19"/>
      <c r="H5" s="19"/>
      <c r="I5" s="19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8" s="367" customFormat="1" ht="16.5" customHeight="1" thickBot="1">
      <c r="A6" s="365"/>
      <c r="B6" s="365"/>
      <c r="C6" s="365"/>
      <c r="D6" s="366"/>
      <c r="E6" s="365"/>
      <c r="G6" s="1034" t="s">
        <v>15</v>
      </c>
      <c r="H6" s="1034"/>
      <c r="I6" s="366"/>
      <c r="J6" s="368" t="s">
        <v>46</v>
      </c>
      <c r="K6" s="366"/>
      <c r="L6" s="366"/>
      <c r="M6" s="366"/>
      <c r="N6" s="366"/>
      <c r="O6" s="366"/>
      <c r="P6" s="368"/>
      <c r="Q6" s="368"/>
      <c r="R6" s="366" t="s">
        <v>15</v>
      </c>
    </row>
    <row r="7" spans="1:18" s="31" customFormat="1" ht="16.5" customHeight="1">
      <c r="A7" s="1028" t="s">
        <v>19</v>
      </c>
      <c r="B7" s="1063" t="s">
        <v>0</v>
      </c>
      <c r="C7" s="1064" t="s">
        <v>21</v>
      </c>
      <c r="D7" s="1065"/>
      <c r="E7" s="1065"/>
      <c r="F7" s="1065"/>
      <c r="G7" s="1066"/>
      <c r="H7" s="1030" t="s">
        <v>18</v>
      </c>
      <c r="I7" s="43"/>
      <c r="J7" s="1028" t="s">
        <v>19</v>
      </c>
      <c r="K7" s="1056" t="s">
        <v>16</v>
      </c>
      <c r="L7" s="1057"/>
      <c r="M7" s="1057"/>
      <c r="N7" s="1057"/>
      <c r="O7" s="1057"/>
      <c r="P7" s="1057"/>
      <c r="Q7" s="1057"/>
      <c r="R7" s="1058"/>
    </row>
    <row r="8" spans="1:18" s="31" customFormat="1" ht="16.5" customHeight="1">
      <c r="A8" s="1029"/>
      <c r="B8" s="1036"/>
      <c r="C8" s="1044" t="s">
        <v>22</v>
      </c>
      <c r="D8" s="1045"/>
      <c r="E8" s="1045"/>
      <c r="F8" s="1045"/>
      <c r="G8" s="1046"/>
      <c r="H8" s="1031"/>
      <c r="I8" s="43"/>
      <c r="J8" s="1029"/>
      <c r="K8" s="1036" t="s">
        <v>20</v>
      </c>
      <c r="L8" s="1059" t="s">
        <v>17</v>
      </c>
      <c r="M8" s="1060"/>
      <c r="N8" s="1060"/>
      <c r="O8" s="1060"/>
      <c r="P8" s="1060"/>
      <c r="Q8" s="1060"/>
      <c r="R8" s="1044"/>
    </row>
    <row r="9" spans="1:18" s="31" customFormat="1" ht="16.5" customHeight="1">
      <c r="A9" s="1029"/>
      <c r="B9" s="1036"/>
      <c r="C9" s="44" t="s">
        <v>23</v>
      </c>
      <c r="D9" s="1061" t="s">
        <v>24</v>
      </c>
      <c r="E9" s="1044" t="s">
        <v>25</v>
      </c>
      <c r="F9" s="1045"/>
      <c r="G9" s="1046"/>
      <c r="H9" s="1031"/>
      <c r="I9" s="43"/>
      <c r="J9" s="1029"/>
      <c r="K9" s="1036"/>
      <c r="L9" s="1035" t="s">
        <v>10</v>
      </c>
      <c r="M9" s="1051" t="s">
        <v>13</v>
      </c>
      <c r="N9" s="1051" t="s">
        <v>14</v>
      </c>
      <c r="O9" s="1035" t="s">
        <v>11</v>
      </c>
      <c r="P9" s="1035" t="s">
        <v>12</v>
      </c>
      <c r="Q9" s="1037" t="s">
        <v>377</v>
      </c>
      <c r="R9" s="1053" t="s">
        <v>375</v>
      </c>
    </row>
    <row r="10" spans="1:18" s="31" customFormat="1" ht="16.5" customHeight="1" thickBot="1">
      <c r="A10" s="1029"/>
      <c r="B10" s="1036"/>
      <c r="C10" s="45" t="s">
        <v>0</v>
      </c>
      <c r="D10" s="1062"/>
      <c r="E10" s="46" t="s">
        <v>26</v>
      </c>
      <c r="F10" s="44" t="s">
        <v>27</v>
      </c>
      <c r="G10" s="46" t="s">
        <v>28</v>
      </c>
      <c r="H10" s="1031"/>
      <c r="I10" s="43"/>
      <c r="J10" s="1029"/>
      <c r="K10" s="1036"/>
      <c r="L10" s="1036"/>
      <c r="M10" s="1052"/>
      <c r="N10" s="1052"/>
      <c r="O10" s="1036"/>
      <c r="P10" s="1036"/>
      <c r="Q10" s="1038"/>
      <c r="R10" s="1031"/>
    </row>
    <row r="11" spans="1:19" s="31" customFormat="1" ht="16.5" customHeight="1">
      <c r="A11" s="1028" t="s">
        <v>0</v>
      </c>
      <c r="B11" s="1049">
        <f aca="true" t="shared" si="0" ref="B11:H11">SUM(B14:B28)</f>
        <v>14310</v>
      </c>
      <c r="C11" s="1047">
        <f t="shared" si="0"/>
        <v>3915</v>
      </c>
      <c r="D11" s="1040">
        <f t="shared" si="0"/>
        <v>0</v>
      </c>
      <c r="E11" s="1040">
        <f t="shared" si="0"/>
        <v>1145</v>
      </c>
      <c r="F11" s="1040">
        <f t="shared" si="0"/>
        <v>1646</v>
      </c>
      <c r="G11" s="1040">
        <f t="shared" si="0"/>
        <v>1124</v>
      </c>
      <c r="H11" s="1032">
        <f t="shared" si="0"/>
        <v>3630</v>
      </c>
      <c r="I11" s="48"/>
      <c r="J11" s="1028" t="s">
        <v>0</v>
      </c>
      <c r="K11" s="1040">
        <f>SUM(L11:Q13)</f>
        <v>6765</v>
      </c>
      <c r="L11" s="1024">
        <f aca="true" t="shared" si="1" ref="L11:Q11">SUM(L14:L28)</f>
        <v>4658</v>
      </c>
      <c r="M11" s="1040">
        <f t="shared" si="1"/>
        <v>1449</v>
      </c>
      <c r="N11" s="1024">
        <f t="shared" si="1"/>
        <v>289</v>
      </c>
      <c r="O11" s="1040">
        <f t="shared" si="1"/>
        <v>239</v>
      </c>
      <c r="P11" s="1024">
        <f t="shared" si="1"/>
        <v>56</v>
      </c>
      <c r="Q11" s="1026">
        <f t="shared" si="1"/>
        <v>74</v>
      </c>
      <c r="R11" s="1054">
        <f>SUM(R13:R29)</f>
        <v>0</v>
      </c>
      <c r="S11" s="49"/>
    </row>
    <row r="12" spans="1:19" s="31" customFormat="1" ht="16.5" customHeight="1" thickBot="1">
      <c r="A12" s="1039"/>
      <c r="B12" s="1050"/>
      <c r="C12" s="1048"/>
      <c r="D12" s="1041"/>
      <c r="E12" s="1041"/>
      <c r="F12" s="1041"/>
      <c r="G12" s="1041"/>
      <c r="H12" s="1033"/>
      <c r="I12" s="43"/>
      <c r="J12" s="1039"/>
      <c r="K12" s="1041"/>
      <c r="L12" s="1025"/>
      <c r="M12" s="1041"/>
      <c r="N12" s="1025"/>
      <c r="O12" s="1041"/>
      <c r="P12" s="1025"/>
      <c r="Q12" s="1027"/>
      <c r="R12" s="1055"/>
      <c r="S12" s="49"/>
    </row>
    <row r="13" spans="1:19" s="1" customFormat="1" ht="16.5" customHeight="1">
      <c r="A13" s="32"/>
      <c r="B13" s="47"/>
      <c r="C13" s="369"/>
      <c r="D13" s="371"/>
      <c r="E13" s="51"/>
      <c r="F13" s="372"/>
      <c r="G13" s="51"/>
      <c r="H13" s="52"/>
      <c r="I13" s="30"/>
      <c r="J13" s="33"/>
      <c r="K13" s="47"/>
      <c r="L13" s="376"/>
      <c r="M13" s="376"/>
      <c r="N13" s="377"/>
      <c r="O13" s="377"/>
      <c r="P13" s="377"/>
      <c r="Q13" s="377"/>
      <c r="R13" s="378"/>
      <c r="S13" s="5"/>
    </row>
    <row r="14" spans="1:19" s="1" customFormat="1" ht="16.5" customHeight="1">
      <c r="A14" s="50" t="s">
        <v>5</v>
      </c>
      <c r="B14" s="315">
        <f>+C14+H14+K14</f>
        <v>2354</v>
      </c>
      <c r="C14" s="370">
        <f>SUM(D14:G14)</f>
        <v>650</v>
      </c>
      <c r="D14" s="283">
        <v>0</v>
      </c>
      <c r="E14" s="284">
        <v>295</v>
      </c>
      <c r="F14" s="34">
        <v>229</v>
      </c>
      <c r="G14" s="282">
        <v>126</v>
      </c>
      <c r="H14" s="373">
        <v>385</v>
      </c>
      <c r="I14" s="30"/>
      <c r="J14" s="50" t="s">
        <v>5</v>
      </c>
      <c r="K14" s="315">
        <f>SUM(L14:Q14)</f>
        <v>1319</v>
      </c>
      <c r="L14" s="34">
        <v>663</v>
      </c>
      <c r="M14" s="34">
        <v>472</v>
      </c>
      <c r="N14" s="283">
        <v>91</v>
      </c>
      <c r="O14" s="283">
        <v>40</v>
      </c>
      <c r="P14" s="283">
        <v>25</v>
      </c>
      <c r="Q14" s="283">
        <v>28</v>
      </c>
      <c r="R14" s="374">
        <v>0</v>
      </c>
      <c r="S14" s="5"/>
    </row>
    <row r="15" spans="1:19" s="1" customFormat="1" ht="16.5" customHeight="1">
      <c r="A15" s="50"/>
      <c r="B15" s="315"/>
      <c r="C15" s="370"/>
      <c r="D15" s="283"/>
      <c r="E15" s="284"/>
      <c r="F15" s="34"/>
      <c r="G15" s="282"/>
      <c r="H15" s="373"/>
      <c r="I15" s="30"/>
      <c r="J15" s="50"/>
      <c r="K15" s="315"/>
      <c r="L15" s="34"/>
      <c r="M15" s="34"/>
      <c r="N15" s="283"/>
      <c r="O15" s="283"/>
      <c r="P15" s="283"/>
      <c r="Q15" s="283"/>
      <c r="R15" s="374"/>
      <c r="S15" s="5"/>
    </row>
    <row r="16" spans="1:19" s="1" customFormat="1" ht="16.5" customHeight="1">
      <c r="A16" s="50" t="s">
        <v>6</v>
      </c>
      <c r="B16" s="315">
        <f aca="true" t="shared" si="2" ref="B16:B29">+C16+H16+K16</f>
        <v>618</v>
      </c>
      <c r="C16" s="370">
        <f>SUM(D16:G16)</f>
        <v>235</v>
      </c>
      <c r="D16" s="283">
        <v>0</v>
      </c>
      <c r="E16" s="284">
        <v>76</v>
      </c>
      <c r="F16" s="34">
        <v>90</v>
      </c>
      <c r="G16" s="284">
        <v>69</v>
      </c>
      <c r="H16" s="373">
        <v>189</v>
      </c>
      <c r="I16" s="35"/>
      <c r="J16" s="50" t="s">
        <v>6</v>
      </c>
      <c r="K16" s="315">
        <f aca="true" t="shared" si="3" ref="K16:K28">SUM(L16:Q16)</f>
        <v>194</v>
      </c>
      <c r="L16" s="34">
        <v>194</v>
      </c>
      <c r="M16" s="34">
        <v>0</v>
      </c>
      <c r="N16" s="34">
        <v>0</v>
      </c>
      <c r="O16" s="34">
        <v>0</v>
      </c>
      <c r="P16" s="283">
        <v>0</v>
      </c>
      <c r="Q16" s="283">
        <v>0</v>
      </c>
      <c r="R16" s="374">
        <v>0</v>
      </c>
      <c r="S16" s="5"/>
    </row>
    <row r="17" spans="1:19" s="1" customFormat="1" ht="16.5" customHeight="1">
      <c r="A17" s="50"/>
      <c r="B17" s="315"/>
      <c r="C17" s="370"/>
      <c r="D17" s="283"/>
      <c r="E17" s="284"/>
      <c r="F17" s="34"/>
      <c r="G17" s="284"/>
      <c r="H17" s="373"/>
      <c r="I17" s="35"/>
      <c r="J17" s="50"/>
      <c r="K17" s="315"/>
      <c r="L17" s="34"/>
      <c r="M17" s="34"/>
      <c r="N17" s="34"/>
      <c r="O17" s="34"/>
      <c r="P17" s="283"/>
      <c r="Q17" s="283"/>
      <c r="R17" s="374"/>
      <c r="S17" s="5"/>
    </row>
    <row r="18" spans="1:19" s="1" customFormat="1" ht="16.5" customHeight="1">
      <c r="A18" s="50" t="s">
        <v>4</v>
      </c>
      <c r="B18" s="315">
        <f t="shared" si="2"/>
        <v>1750</v>
      </c>
      <c r="C18" s="370">
        <f>+E18+F18+G18</f>
        <v>277</v>
      </c>
      <c r="D18" s="283">
        <v>0</v>
      </c>
      <c r="E18" s="282">
        <v>79</v>
      </c>
      <c r="F18" s="34">
        <v>131</v>
      </c>
      <c r="G18" s="282">
        <v>67</v>
      </c>
      <c r="H18" s="373">
        <v>218</v>
      </c>
      <c r="I18" s="30"/>
      <c r="J18" s="50" t="s">
        <v>4</v>
      </c>
      <c r="K18" s="315">
        <f t="shared" si="3"/>
        <v>1255</v>
      </c>
      <c r="L18" s="34">
        <v>1157</v>
      </c>
      <c r="M18" s="34">
        <v>85</v>
      </c>
      <c r="N18" s="34">
        <v>11</v>
      </c>
      <c r="O18" s="283">
        <v>2</v>
      </c>
      <c r="P18" s="283">
        <v>0</v>
      </c>
      <c r="Q18" s="283">
        <v>0</v>
      </c>
      <c r="R18" s="374">
        <v>0</v>
      </c>
      <c r="S18" s="5"/>
    </row>
    <row r="19" spans="1:19" s="1" customFormat="1" ht="16.5" customHeight="1">
      <c r="A19" s="50"/>
      <c r="B19" s="315"/>
      <c r="C19" s="370"/>
      <c r="D19" s="283"/>
      <c r="E19" s="282"/>
      <c r="F19" s="34"/>
      <c r="G19" s="282"/>
      <c r="H19" s="373"/>
      <c r="I19" s="30"/>
      <c r="J19" s="50"/>
      <c r="K19" s="315"/>
      <c r="L19" s="34"/>
      <c r="M19" s="34"/>
      <c r="N19" s="34"/>
      <c r="O19" s="283"/>
      <c r="P19" s="283"/>
      <c r="Q19" s="283"/>
      <c r="R19" s="374"/>
      <c r="S19" s="5"/>
    </row>
    <row r="20" spans="1:19" s="1" customFormat="1" ht="16.5" customHeight="1">
      <c r="A20" s="50" t="s">
        <v>3</v>
      </c>
      <c r="B20" s="315">
        <f t="shared" si="2"/>
        <v>2449</v>
      </c>
      <c r="C20" s="370">
        <f>SUM(D20:G20)</f>
        <v>727</v>
      </c>
      <c r="D20" s="283">
        <v>0</v>
      </c>
      <c r="E20" s="282">
        <v>0</v>
      </c>
      <c r="F20" s="34">
        <v>344</v>
      </c>
      <c r="G20" s="282">
        <v>383</v>
      </c>
      <c r="H20" s="374">
        <v>519</v>
      </c>
      <c r="I20" s="30"/>
      <c r="J20" s="50" t="s">
        <v>3</v>
      </c>
      <c r="K20" s="315">
        <f t="shared" si="3"/>
        <v>1203</v>
      </c>
      <c r="L20" s="34">
        <v>801</v>
      </c>
      <c r="M20" s="34">
        <v>286</v>
      </c>
      <c r="N20" s="283">
        <v>112</v>
      </c>
      <c r="O20" s="283">
        <v>4</v>
      </c>
      <c r="P20" s="283">
        <v>0</v>
      </c>
      <c r="Q20" s="283">
        <v>0</v>
      </c>
      <c r="R20" s="374">
        <v>0</v>
      </c>
      <c r="S20" s="5"/>
    </row>
    <row r="21" spans="1:19" s="1" customFormat="1" ht="16.5" customHeight="1">
      <c r="A21" s="50"/>
      <c r="B21" s="315"/>
      <c r="C21" s="370"/>
      <c r="D21" s="283"/>
      <c r="E21" s="282"/>
      <c r="F21" s="34"/>
      <c r="G21" s="282"/>
      <c r="H21" s="374"/>
      <c r="I21" s="30"/>
      <c r="J21" s="50"/>
      <c r="K21" s="315"/>
      <c r="L21" s="34"/>
      <c r="M21" s="34"/>
      <c r="N21" s="283"/>
      <c r="O21" s="283"/>
      <c r="P21" s="283"/>
      <c r="Q21" s="283"/>
      <c r="R21" s="374"/>
      <c r="S21" s="5"/>
    </row>
    <row r="22" spans="1:19" s="1" customFormat="1" ht="16.5" customHeight="1">
      <c r="A22" s="50" t="s">
        <v>7</v>
      </c>
      <c r="B22" s="315">
        <f t="shared" si="2"/>
        <v>430</v>
      </c>
      <c r="C22" s="370">
        <f>SUM(D22:G22)</f>
        <v>224</v>
      </c>
      <c r="D22" s="283">
        <v>0</v>
      </c>
      <c r="E22" s="282">
        <v>125</v>
      </c>
      <c r="F22" s="34">
        <v>75</v>
      </c>
      <c r="G22" s="282">
        <v>24</v>
      </c>
      <c r="H22" s="373">
        <v>90</v>
      </c>
      <c r="I22" s="30"/>
      <c r="J22" s="50" t="s">
        <v>7</v>
      </c>
      <c r="K22" s="315">
        <f t="shared" si="3"/>
        <v>116</v>
      </c>
      <c r="L22" s="34">
        <v>37</v>
      </c>
      <c r="M22" s="34">
        <v>29</v>
      </c>
      <c r="N22" s="34">
        <v>20</v>
      </c>
      <c r="O22" s="283">
        <v>30</v>
      </c>
      <c r="P22" s="283">
        <v>0</v>
      </c>
      <c r="Q22" s="283">
        <v>0</v>
      </c>
      <c r="R22" s="374">
        <v>0</v>
      </c>
      <c r="S22" s="5"/>
    </row>
    <row r="23" spans="1:19" s="1" customFormat="1" ht="16.5" customHeight="1">
      <c r="A23" s="50"/>
      <c r="B23" s="315"/>
      <c r="C23" s="370"/>
      <c r="D23" s="283"/>
      <c r="E23" s="282"/>
      <c r="F23" s="34"/>
      <c r="G23" s="282"/>
      <c r="H23" s="373"/>
      <c r="I23" s="30"/>
      <c r="J23" s="50"/>
      <c r="K23" s="315"/>
      <c r="L23" s="34"/>
      <c r="M23" s="34"/>
      <c r="N23" s="34"/>
      <c r="O23" s="283"/>
      <c r="P23" s="283"/>
      <c r="Q23" s="283"/>
      <c r="R23" s="374"/>
      <c r="S23" s="5"/>
    </row>
    <row r="24" spans="1:19" s="1" customFormat="1" ht="16.5" customHeight="1">
      <c r="A24" s="50" t="s">
        <v>9</v>
      </c>
      <c r="B24" s="315">
        <f t="shared" si="2"/>
        <v>434</v>
      </c>
      <c r="C24" s="370">
        <f>SUM(D24:G24)</f>
        <v>147</v>
      </c>
      <c r="D24" s="283">
        <v>0</v>
      </c>
      <c r="E24" s="284">
        <v>75</v>
      </c>
      <c r="F24" s="34">
        <v>37</v>
      </c>
      <c r="G24" s="284">
        <v>35</v>
      </c>
      <c r="H24" s="374">
        <v>92</v>
      </c>
      <c r="I24" s="35"/>
      <c r="J24" s="50" t="s">
        <v>9</v>
      </c>
      <c r="K24" s="315">
        <f t="shared" si="3"/>
        <v>195</v>
      </c>
      <c r="L24" s="34">
        <v>69</v>
      </c>
      <c r="M24" s="34">
        <v>100</v>
      </c>
      <c r="N24" s="34">
        <v>26</v>
      </c>
      <c r="O24" s="34">
        <v>0</v>
      </c>
      <c r="P24" s="283">
        <v>0</v>
      </c>
      <c r="Q24" s="283">
        <v>0</v>
      </c>
      <c r="R24" s="374">
        <v>0</v>
      </c>
      <c r="S24" s="5"/>
    </row>
    <row r="25" spans="1:19" s="1" customFormat="1" ht="16.5" customHeight="1">
      <c r="A25" s="50"/>
      <c r="B25" s="315"/>
      <c r="C25" s="370"/>
      <c r="D25" s="283"/>
      <c r="E25" s="284"/>
      <c r="F25" s="34"/>
      <c r="G25" s="284"/>
      <c r="H25" s="374"/>
      <c r="I25" s="35"/>
      <c r="J25" s="50"/>
      <c r="K25" s="315"/>
      <c r="L25" s="34"/>
      <c r="M25" s="34"/>
      <c r="N25" s="34"/>
      <c r="O25" s="34"/>
      <c r="P25" s="283"/>
      <c r="Q25" s="283"/>
      <c r="R25" s="374"/>
      <c r="S25" s="5"/>
    </row>
    <row r="26" spans="1:19" s="1" customFormat="1" ht="16.5" customHeight="1">
      <c r="A26" s="50" t="s">
        <v>146</v>
      </c>
      <c r="B26" s="315">
        <f t="shared" si="2"/>
        <v>3956</v>
      </c>
      <c r="C26" s="370">
        <f>SUM(D26:G26)</f>
        <v>928</v>
      </c>
      <c r="D26" s="283">
        <v>0</v>
      </c>
      <c r="E26" s="282">
        <v>495</v>
      </c>
      <c r="F26" s="34">
        <v>396</v>
      </c>
      <c r="G26" s="282">
        <v>37</v>
      </c>
      <c r="H26" s="373">
        <v>1618</v>
      </c>
      <c r="I26" s="30"/>
      <c r="J26" s="50" t="s">
        <v>146</v>
      </c>
      <c r="K26" s="315">
        <f>SUM(L26:R26)</f>
        <v>1410</v>
      </c>
      <c r="L26" s="34">
        <v>954</v>
      </c>
      <c r="M26" s="34">
        <v>191</v>
      </c>
      <c r="N26" s="34">
        <v>29</v>
      </c>
      <c r="O26" s="34">
        <v>159</v>
      </c>
      <c r="P26" s="283">
        <v>31</v>
      </c>
      <c r="Q26" s="283">
        <v>46</v>
      </c>
      <c r="R26" s="374">
        <v>0</v>
      </c>
      <c r="S26" s="5"/>
    </row>
    <row r="27" spans="1:19" s="1" customFormat="1" ht="16.5" customHeight="1">
      <c r="A27" s="50"/>
      <c r="B27" s="315"/>
      <c r="C27" s="370"/>
      <c r="D27" s="283"/>
      <c r="E27" s="282"/>
      <c r="F27" s="34"/>
      <c r="G27" s="282"/>
      <c r="H27" s="373"/>
      <c r="I27" s="30"/>
      <c r="J27" s="50"/>
      <c r="K27" s="315"/>
      <c r="L27" s="34"/>
      <c r="M27" s="34"/>
      <c r="N27" s="34"/>
      <c r="O27" s="34"/>
      <c r="P27" s="283"/>
      <c r="Q27" s="283"/>
      <c r="R27" s="374"/>
      <c r="S27" s="5"/>
    </row>
    <row r="28" spans="1:19" s="1" customFormat="1" ht="16.5" customHeight="1">
      <c r="A28" s="50" t="s">
        <v>147</v>
      </c>
      <c r="B28" s="315">
        <f t="shared" si="2"/>
        <v>2319</v>
      </c>
      <c r="C28" s="370">
        <f>SUM(D28:G28)</f>
        <v>727</v>
      </c>
      <c r="D28" s="283">
        <v>0</v>
      </c>
      <c r="E28" s="282">
        <v>0</v>
      </c>
      <c r="F28" s="283">
        <v>344</v>
      </c>
      <c r="G28" s="284">
        <v>383</v>
      </c>
      <c r="H28" s="373">
        <v>519</v>
      </c>
      <c r="I28" s="35"/>
      <c r="J28" s="50" t="s">
        <v>147</v>
      </c>
      <c r="K28" s="315">
        <f t="shared" si="3"/>
        <v>1073</v>
      </c>
      <c r="L28" s="34">
        <v>783</v>
      </c>
      <c r="M28" s="34">
        <v>286</v>
      </c>
      <c r="N28" s="34">
        <v>0</v>
      </c>
      <c r="O28" s="34">
        <v>4</v>
      </c>
      <c r="P28" s="283">
        <v>0</v>
      </c>
      <c r="Q28" s="283">
        <v>0</v>
      </c>
      <c r="R28" s="374">
        <v>0</v>
      </c>
      <c r="S28" s="5"/>
    </row>
    <row r="29" spans="1:18" s="1" customFormat="1" ht="16.5" customHeight="1" thickBot="1">
      <c r="A29" s="36"/>
      <c r="B29" s="37">
        <f t="shared" si="2"/>
        <v>0</v>
      </c>
      <c r="C29" s="38"/>
      <c r="D29" s="39"/>
      <c r="E29" s="40"/>
      <c r="F29" s="41"/>
      <c r="G29" s="40"/>
      <c r="H29" s="42"/>
      <c r="J29" s="36"/>
      <c r="K29" s="41"/>
      <c r="L29" s="41"/>
      <c r="M29" s="41"/>
      <c r="N29" s="41"/>
      <c r="O29" s="39"/>
      <c r="P29" s="39"/>
      <c r="Q29" s="39"/>
      <c r="R29" s="101"/>
    </row>
    <row r="30" spans="1:19" ht="16.5" customHeight="1">
      <c r="A30" s="14"/>
      <c r="B30" s="20"/>
      <c r="C30" s="16"/>
      <c r="D30" s="14"/>
      <c r="E30" s="14"/>
      <c r="F30" s="14"/>
      <c r="G30" s="14"/>
      <c r="H30" s="14"/>
      <c r="I30" s="14"/>
      <c r="J30" s="14"/>
      <c r="K30" s="16"/>
      <c r="L30" s="14"/>
      <c r="M30" s="14"/>
      <c r="N30" s="14"/>
      <c r="O30" s="14"/>
      <c r="P30" s="14"/>
      <c r="Q30" s="14"/>
      <c r="R30" s="14"/>
      <c r="S30" s="16"/>
    </row>
    <row r="31" spans="1:19" ht="16.5" customHeight="1">
      <c r="A31" s="14"/>
      <c r="B31" s="16"/>
      <c r="C31" s="16"/>
      <c r="D31" s="14"/>
      <c r="E31" s="14"/>
      <c r="F31" s="14"/>
      <c r="G31" s="14"/>
      <c r="H31" s="21"/>
      <c r="I31" s="14"/>
      <c r="J31" s="14"/>
      <c r="K31" s="16"/>
      <c r="L31" s="14"/>
      <c r="M31" s="14"/>
      <c r="N31" s="14"/>
      <c r="O31" s="14"/>
      <c r="P31" s="14"/>
      <c r="Q31" s="14"/>
      <c r="R31" s="14"/>
      <c r="S31" s="14"/>
    </row>
    <row r="32" spans="1:19" ht="16.5" customHeight="1">
      <c r="A32" s="16"/>
      <c r="B32" s="16"/>
      <c r="C32" s="14"/>
      <c r="D32" s="14"/>
      <c r="E32" s="14"/>
      <c r="F32" s="14"/>
      <c r="G32" s="14"/>
      <c r="H32" s="14"/>
      <c r="I32" s="14"/>
      <c r="J32" s="14"/>
      <c r="L32" s="16"/>
      <c r="M32" s="14"/>
      <c r="N32" s="14"/>
      <c r="O32" s="14"/>
      <c r="P32" s="14"/>
      <c r="Q32" s="14"/>
      <c r="R32" s="14"/>
      <c r="S32" s="14"/>
    </row>
    <row r="33" spans="1:19" ht="16.5" customHeight="1">
      <c r="A33" s="14"/>
      <c r="B33" s="1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6.5" customHeight="1">
      <c r="A34" s="14"/>
      <c r="B34" s="22"/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6.5" customHeight="1">
      <c r="A35" s="14"/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/>
      <c r="O35" s="14"/>
      <c r="P35" s="14"/>
      <c r="Q35" s="14"/>
      <c r="R35" s="14"/>
      <c r="S35" s="14"/>
    </row>
    <row r="36" spans="1:19" ht="16.5" customHeight="1">
      <c r="A36" s="14"/>
      <c r="B36" s="16"/>
      <c r="C36" s="16"/>
      <c r="D36" s="14"/>
      <c r="E36" s="14"/>
      <c r="F36" s="14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6.5" customHeight="1">
      <c r="A37" s="1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ht="16.5" customHeight="1">
      <c r="B38" s="25"/>
    </row>
    <row r="39" spans="2:5" ht="16.5" customHeight="1">
      <c r="B39" s="26"/>
      <c r="E39" s="27"/>
    </row>
  </sheetData>
  <sheetProtection/>
  <mergeCells count="38">
    <mergeCell ref="R9:R10"/>
    <mergeCell ref="R11:R12"/>
    <mergeCell ref="K7:R7"/>
    <mergeCell ref="L8:R8"/>
    <mergeCell ref="G11:G12"/>
    <mergeCell ref="A11:A12"/>
    <mergeCell ref="D9:D10"/>
    <mergeCell ref="A7:A10"/>
    <mergeCell ref="B7:B10"/>
    <mergeCell ref="C7:G7"/>
    <mergeCell ref="K8:K10"/>
    <mergeCell ref="L9:L10"/>
    <mergeCell ref="M9:M10"/>
    <mergeCell ref="N9:N10"/>
    <mergeCell ref="K11:K12"/>
    <mergeCell ref="L11:L12"/>
    <mergeCell ref="M11:M12"/>
    <mergeCell ref="N11:N12"/>
    <mergeCell ref="O11:O12"/>
    <mergeCell ref="A2:H2"/>
    <mergeCell ref="A3:H3"/>
    <mergeCell ref="E9:G9"/>
    <mergeCell ref="E11:E12"/>
    <mergeCell ref="F11:F12"/>
    <mergeCell ref="C8:G8"/>
    <mergeCell ref="C11:C12"/>
    <mergeCell ref="B11:B12"/>
    <mergeCell ref="D11:D12"/>
    <mergeCell ref="P11:P12"/>
    <mergeCell ref="Q11:Q12"/>
    <mergeCell ref="J7:J10"/>
    <mergeCell ref="H7:H10"/>
    <mergeCell ref="H11:H12"/>
    <mergeCell ref="G6:H6"/>
    <mergeCell ref="O9:O10"/>
    <mergeCell ref="P9:P10"/>
    <mergeCell ref="Q9:Q10"/>
    <mergeCell ref="J11:J12"/>
  </mergeCells>
  <printOptions/>
  <pageMargins left="2.17" right="0.75" top="0.1" bottom="0.75" header="0.2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O30"/>
  <sheetViews>
    <sheetView view="pageBreakPreview" zoomScale="60" zoomScaleNormal="75" zoomScalePageLayoutView="0" workbookViewId="0" topLeftCell="T2">
      <selection activeCell="AE23" sqref="AE23"/>
    </sheetView>
  </sheetViews>
  <sheetFormatPr defaultColWidth="9.140625" defaultRowHeight="19.5" customHeight="1"/>
  <cols>
    <col min="1" max="1" width="28.00390625" style="385" customWidth="1"/>
    <col min="2" max="2" width="17.140625" style="385" customWidth="1"/>
    <col min="3" max="41" width="13.140625" style="385" customWidth="1"/>
    <col min="42" max="16384" width="9.140625" style="385" customWidth="1"/>
  </cols>
  <sheetData>
    <row r="2" spans="2:15" ht="19.5" customHeight="1">
      <c r="B2" s="1083" t="s">
        <v>422</v>
      </c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</row>
    <row r="3" spans="2:15" ht="19.5" customHeight="1">
      <c r="B3" s="1084" t="s">
        <v>393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</row>
    <row r="5" spans="16:41" ht="19.5" customHeight="1"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6"/>
      <c r="AD5" s="976"/>
      <c r="AE5" s="976"/>
      <c r="AF5" s="976"/>
      <c r="AG5" s="976"/>
      <c r="AH5" s="976"/>
      <c r="AI5" s="976"/>
      <c r="AJ5" s="976"/>
      <c r="AK5" s="976"/>
      <c r="AL5" s="976"/>
      <c r="AM5" s="976"/>
      <c r="AN5" s="976"/>
      <c r="AO5" s="976"/>
    </row>
    <row r="6" spans="1:41" s="393" customFormat="1" ht="19.5" customHeight="1" thickBot="1">
      <c r="A6" s="386"/>
      <c r="B6" s="386"/>
      <c r="C6" s="386"/>
      <c r="D6" s="386"/>
      <c r="E6" s="386"/>
      <c r="F6" s="386"/>
      <c r="G6" s="386"/>
      <c r="H6" s="386"/>
      <c r="I6" s="386"/>
      <c r="J6" s="387"/>
      <c r="K6" s="387"/>
      <c r="L6" s="388"/>
      <c r="M6" s="389"/>
      <c r="N6" s="388"/>
      <c r="O6" s="388" t="s">
        <v>15</v>
      </c>
      <c r="P6" s="391" t="s">
        <v>46</v>
      </c>
      <c r="Q6" s="391"/>
      <c r="R6" s="391"/>
      <c r="S6" s="391"/>
      <c r="T6" s="391"/>
      <c r="U6" s="391"/>
      <c r="V6" s="387"/>
      <c r="W6" s="388"/>
      <c r="X6" s="1075"/>
      <c r="Y6" s="1075"/>
      <c r="Z6" s="1075"/>
      <c r="AA6" s="389"/>
      <c r="AC6" s="388" t="s">
        <v>15</v>
      </c>
      <c r="AD6" s="391" t="s">
        <v>46</v>
      </c>
      <c r="AE6" s="392"/>
      <c r="AF6" s="386"/>
      <c r="AG6" s="386"/>
      <c r="AH6" s="386"/>
      <c r="AI6" s="386"/>
      <c r="AJ6" s="386"/>
      <c r="AK6" s="389"/>
      <c r="AL6" s="389"/>
      <c r="AM6" s="389"/>
      <c r="AN6" s="389"/>
      <c r="AO6" s="389" t="s">
        <v>15</v>
      </c>
    </row>
    <row r="7" spans="1:41" s="58" customFormat="1" ht="19.5" customHeight="1">
      <c r="A7" s="1006" t="s">
        <v>19</v>
      </c>
      <c r="B7" s="1014" t="s">
        <v>0</v>
      </c>
      <c r="C7" s="992" t="s">
        <v>92</v>
      </c>
      <c r="D7" s="993"/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1072"/>
      <c r="P7" s="992" t="s">
        <v>92</v>
      </c>
      <c r="Q7" s="993"/>
      <c r="R7" s="993"/>
      <c r="S7" s="993"/>
      <c r="T7" s="993"/>
      <c r="U7" s="993"/>
      <c r="V7" s="993"/>
      <c r="W7" s="993"/>
      <c r="X7" s="993"/>
      <c r="Y7" s="993"/>
      <c r="Z7" s="993"/>
      <c r="AA7" s="993"/>
      <c r="AB7" s="993"/>
      <c r="AC7" s="1072"/>
      <c r="AD7" s="992" t="s">
        <v>67</v>
      </c>
      <c r="AE7" s="993"/>
      <c r="AF7" s="993"/>
      <c r="AG7" s="993"/>
      <c r="AH7" s="993"/>
      <c r="AI7" s="993"/>
      <c r="AJ7" s="993"/>
      <c r="AK7" s="993"/>
      <c r="AL7" s="993"/>
      <c r="AM7" s="993"/>
      <c r="AN7" s="993"/>
      <c r="AO7" s="994"/>
    </row>
    <row r="8" spans="1:41" s="58" customFormat="1" ht="19.5" customHeight="1">
      <c r="A8" s="1007"/>
      <c r="B8" s="996"/>
      <c r="C8" s="995" t="s">
        <v>385</v>
      </c>
      <c r="D8" s="995" t="s">
        <v>115</v>
      </c>
      <c r="E8" s="995" t="s">
        <v>386</v>
      </c>
      <c r="F8" s="995" t="s">
        <v>117</v>
      </c>
      <c r="G8" s="995" t="s">
        <v>116</v>
      </c>
      <c r="H8" s="995" t="s">
        <v>112</v>
      </c>
      <c r="I8" s="995" t="s">
        <v>37</v>
      </c>
      <c r="J8" s="995" t="s">
        <v>36</v>
      </c>
      <c r="K8" s="995" t="s">
        <v>365</v>
      </c>
      <c r="L8" s="995" t="s">
        <v>366</v>
      </c>
      <c r="M8" s="995" t="s">
        <v>367</v>
      </c>
      <c r="N8" s="995" t="s">
        <v>44</v>
      </c>
      <c r="O8" s="995" t="s">
        <v>118</v>
      </c>
      <c r="P8" s="995" t="s">
        <v>281</v>
      </c>
      <c r="Q8" s="995" t="s">
        <v>39</v>
      </c>
      <c r="R8" s="995" t="s">
        <v>145</v>
      </c>
      <c r="S8" s="995" t="s">
        <v>141</v>
      </c>
      <c r="T8" s="995" t="s">
        <v>387</v>
      </c>
      <c r="U8" s="995" t="s">
        <v>388</v>
      </c>
      <c r="V8" s="995" t="s">
        <v>137</v>
      </c>
      <c r="W8" s="995" t="s">
        <v>29</v>
      </c>
      <c r="X8" s="995" t="s">
        <v>144</v>
      </c>
      <c r="Y8" s="995" t="s">
        <v>279</v>
      </c>
      <c r="Z8" s="995" t="s">
        <v>30</v>
      </c>
      <c r="AA8" s="995" t="s">
        <v>119</v>
      </c>
      <c r="AB8" s="995" t="s">
        <v>139</v>
      </c>
      <c r="AC8" s="1011" t="s">
        <v>121</v>
      </c>
      <c r="AD8" s="995" t="s">
        <v>68</v>
      </c>
      <c r="AE8" s="995" t="s">
        <v>40</v>
      </c>
      <c r="AF8" s="995" t="s">
        <v>31</v>
      </c>
      <c r="AG8" s="995" t="s">
        <v>32</v>
      </c>
      <c r="AH8" s="995" t="s">
        <v>33</v>
      </c>
      <c r="AI8" s="995" t="s">
        <v>423</v>
      </c>
      <c r="AJ8" s="995" t="s">
        <v>42</v>
      </c>
      <c r="AK8" s="995" t="s">
        <v>286</v>
      </c>
      <c r="AL8" s="995" t="s">
        <v>120</v>
      </c>
      <c r="AM8" s="995" t="s">
        <v>273</v>
      </c>
      <c r="AN8" s="995" t="s">
        <v>274</v>
      </c>
      <c r="AO8" s="989" t="s">
        <v>384</v>
      </c>
    </row>
    <row r="9" spans="1:41" s="58" customFormat="1" ht="19.5" customHeight="1">
      <c r="A9" s="1007"/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1012"/>
      <c r="AD9" s="996"/>
      <c r="AE9" s="996"/>
      <c r="AF9" s="996"/>
      <c r="AG9" s="996"/>
      <c r="AH9" s="996"/>
      <c r="AI9" s="996"/>
      <c r="AJ9" s="996"/>
      <c r="AK9" s="996"/>
      <c r="AL9" s="996"/>
      <c r="AM9" s="996"/>
      <c r="AN9" s="996"/>
      <c r="AO9" s="990"/>
    </row>
    <row r="10" spans="1:41" s="58" customFormat="1" ht="19.5" customHeight="1" thickBot="1">
      <c r="A10" s="1007"/>
      <c r="B10" s="996"/>
      <c r="C10" s="996"/>
      <c r="D10" s="996"/>
      <c r="E10" s="1067"/>
      <c r="F10" s="996"/>
      <c r="G10" s="996"/>
      <c r="H10" s="996"/>
      <c r="I10" s="996"/>
      <c r="J10" s="996"/>
      <c r="K10" s="996"/>
      <c r="L10" s="996"/>
      <c r="M10" s="1067"/>
      <c r="N10" s="1067"/>
      <c r="O10" s="996"/>
      <c r="P10" s="996"/>
      <c r="Q10" s="996"/>
      <c r="R10" s="996"/>
      <c r="S10" s="996"/>
      <c r="T10" s="1067"/>
      <c r="U10" s="1067"/>
      <c r="V10" s="996"/>
      <c r="W10" s="996"/>
      <c r="X10" s="996"/>
      <c r="Y10" s="996"/>
      <c r="Z10" s="996"/>
      <c r="AA10" s="996"/>
      <c r="AB10" s="996"/>
      <c r="AC10" s="1073"/>
      <c r="AD10" s="1067"/>
      <c r="AE10" s="1067"/>
      <c r="AF10" s="1067"/>
      <c r="AG10" s="1067"/>
      <c r="AH10" s="1067"/>
      <c r="AI10" s="1067"/>
      <c r="AJ10" s="1067"/>
      <c r="AK10" s="1067"/>
      <c r="AL10" s="1067"/>
      <c r="AM10" s="1067"/>
      <c r="AN10" s="1067"/>
      <c r="AO10" s="1080"/>
    </row>
    <row r="11" spans="1:41" s="58" customFormat="1" ht="19.5" customHeight="1">
      <c r="A11" s="1006" t="s">
        <v>0</v>
      </c>
      <c r="B11" s="1076">
        <f>SUM(B13:B29)</f>
        <v>44878</v>
      </c>
      <c r="C11" s="1040">
        <f>SUM(C14:C29)</f>
        <v>0</v>
      </c>
      <c r="D11" s="1040">
        <f>SUM(C13:C29)</f>
        <v>0</v>
      </c>
      <c r="E11" s="1040">
        <f aca="true" t="shared" si="0" ref="E11:O11">SUM(E14:E29)</f>
        <v>0</v>
      </c>
      <c r="F11" s="1040">
        <f t="shared" si="0"/>
        <v>0</v>
      </c>
      <c r="G11" s="1040">
        <f t="shared" si="0"/>
        <v>2496</v>
      </c>
      <c r="H11" s="1040">
        <f t="shared" si="0"/>
        <v>0</v>
      </c>
      <c r="I11" s="1040">
        <f t="shared" si="0"/>
        <v>2873</v>
      </c>
      <c r="J11" s="1040">
        <f t="shared" si="0"/>
        <v>2481</v>
      </c>
      <c r="K11" s="1040">
        <f t="shared" si="0"/>
        <v>2565</v>
      </c>
      <c r="L11" s="1040">
        <f t="shared" si="0"/>
        <v>2810</v>
      </c>
      <c r="M11" s="1026">
        <f t="shared" si="0"/>
        <v>0</v>
      </c>
      <c r="N11" s="1026">
        <f t="shared" si="0"/>
        <v>2823</v>
      </c>
      <c r="O11" s="1040">
        <f t="shared" si="0"/>
        <v>2764</v>
      </c>
      <c r="P11" s="1070">
        <f>SUM(P14:P29)</f>
        <v>0</v>
      </c>
      <c r="Q11" s="1070">
        <f>SUM(Q14:Q29)</f>
        <v>2244</v>
      </c>
      <c r="R11" s="1070">
        <f>SUM(R14:R29)</f>
        <v>2479</v>
      </c>
      <c r="S11" s="1070">
        <f>SUM(S14:S28)</f>
        <v>0</v>
      </c>
      <c r="T11" s="1068">
        <f aca="true" t="shared" si="1" ref="T11:AB11">SUM(T14:T29)</f>
        <v>2898</v>
      </c>
      <c r="U11" s="1068">
        <f t="shared" si="1"/>
        <v>0</v>
      </c>
      <c r="V11" s="1068">
        <f t="shared" si="1"/>
        <v>0</v>
      </c>
      <c r="W11" s="1068">
        <f t="shared" si="1"/>
        <v>356</v>
      </c>
      <c r="X11" s="1070">
        <f t="shared" si="1"/>
        <v>0</v>
      </c>
      <c r="Y11" s="1070">
        <f t="shared" si="1"/>
        <v>0</v>
      </c>
      <c r="Z11" s="1068">
        <f t="shared" si="1"/>
        <v>42</v>
      </c>
      <c r="AA11" s="1070">
        <f t="shared" si="1"/>
        <v>2868</v>
      </c>
      <c r="AB11" s="1070">
        <f t="shared" si="1"/>
        <v>0</v>
      </c>
      <c r="AC11" s="1078">
        <f aca="true" t="shared" si="2" ref="AC11:AH11">SUM(AC14:AC29)</f>
        <v>41</v>
      </c>
      <c r="AD11" s="1068">
        <f t="shared" si="2"/>
        <v>2058</v>
      </c>
      <c r="AE11" s="1068">
        <f t="shared" si="2"/>
        <v>798</v>
      </c>
      <c r="AF11" s="1068">
        <f t="shared" si="2"/>
        <v>1968</v>
      </c>
      <c r="AG11" s="1068">
        <f t="shared" si="2"/>
        <v>1829</v>
      </c>
      <c r="AH11" s="1068">
        <f t="shared" si="2"/>
        <v>3197</v>
      </c>
      <c r="AI11" s="1068">
        <f>SUM(AI14:AI28)</f>
        <v>0</v>
      </c>
      <c r="AJ11" s="1068">
        <f aca="true" t="shared" si="3" ref="AJ11:AO11">SUM(AJ14:AJ29)</f>
        <v>0</v>
      </c>
      <c r="AK11" s="1068">
        <f t="shared" si="3"/>
        <v>0</v>
      </c>
      <c r="AL11" s="1068">
        <f t="shared" si="3"/>
        <v>5288</v>
      </c>
      <c r="AM11" s="1068">
        <f t="shared" si="3"/>
        <v>0</v>
      </c>
      <c r="AN11" s="1068">
        <f t="shared" si="3"/>
        <v>0</v>
      </c>
      <c r="AO11" s="1081">
        <f t="shared" si="3"/>
        <v>0</v>
      </c>
    </row>
    <row r="12" spans="1:41" s="58" customFormat="1" ht="19.5" customHeight="1" thickBot="1">
      <c r="A12" s="1074"/>
      <c r="B12" s="1077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27"/>
      <c r="N12" s="1027"/>
      <c r="O12" s="1041"/>
      <c r="P12" s="1071"/>
      <c r="Q12" s="1071"/>
      <c r="R12" s="1071"/>
      <c r="S12" s="1071"/>
      <c r="T12" s="1069"/>
      <c r="U12" s="1069"/>
      <c r="V12" s="1069"/>
      <c r="W12" s="1069"/>
      <c r="X12" s="1071"/>
      <c r="Y12" s="1071"/>
      <c r="Z12" s="1069"/>
      <c r="AA12" s="1071"/>
      <c r="AB12" s="1071"/>
      <c r="AC12" s="1079"/>
      <c r="AD12" s="1069"/>
      <c r="AE12" s="1069"/>
      <c r="AF12" s="1069"/>
      <c r="AG12" s="1069"/>
      <c r="AH12" s="1069"/>
      <c r="AI12" s="1069"/>
      <c r="AJ12" s="1069"/>
      <c r="AK12" s="1069"/>
      <c r="AL12" s="1069"/>
      <c r="AM12" s="1069"/>
      <c r="AN12" s="1069"/>
      <c r="AO12" s="1082"/>
    </row>
    <row r="13" spans="1:41" s="58" customFormat="1" ht="19.5" customHeight="1">
      <c r="A13" s="53"/>
      <c r="B13" s="379"/>
      <c r="C13" s="380"/>
      <c r="D13" s="381"/>
      <c r="E13" s="381"/>
      <c r="F13" s="381"/>
      <c r="G13" s="381"/>
      <c r="H13" s="381"/>
      <c r="I13" s="381"/>
      <c r="J13" s="381"/>
      <c r="K13" s="381"/>
      <c r="L13" s="382"/>
      <c r="M13" s="382"/>
      <c r="N13" s="383"/>
      <c r="O13" s="405"/>
      <c r="P13" s="325"/>
      <c r="Q13" s="326"/>
      <c r="R13" s="311"/>
      <c r="S13" s="311"/>
      <c r="T13" s="57"/>
      <c r="U13" s="397"/>
      <c r="V13" s="395"/>
      <c r="W13" s="395"/>
      <c r="X13" s="396"/>
      <c r="Y13" s="396"/>
      <c r="Z13" s="397"/>
      <c r="AA13" s="398"/>
      <c r="AB13" s="398"/>
      <c r="AC13" s="326"/>
      <c r="AD13" s="325"/>
      <c r="AE13" s="326"/>
      <c r="AF13" s="394"/>
      <c r="AG13" s="397"/>
      <c r="AH13" s="398"/>
      <c r="AI13" s="398"/>
      <c r="AJ13" s="398"/>
      <c r="AK13" s="398"/>
      <c r="AL13" s="398"/>
      <c r="AM13" s="396"/>
      <c r="AN13" s="398"/>
      <c r="AO13" s="420"/>
    </row>
    <row r="14" spans="1:41" s="58" customFormat="1" ht="19.5" customHeight="1">
      <c r="A14" s="321" t="s">
        <v>5</v>
      </c>
      <c r="B14" s="379">
        <f>SUM(C14:AO14)</f>
        <v>5171</v>
      </c>
      <c r="C14" s="399">
        <v>0</v>
      </c>
      <c r="D14" s="399">
        <v>0</v>
      </c>
      <c r="E14" s="399">
        <v>0</v>
      </c>
      <c r="F14" s="399">
        <v>0</v>
      </c>
      <c r="G14" s="400">
        <v>658</v>
      </c>
      <c r="H14" s="400">
        <v>0</v>
      </c>
      <c r="I14" s="401">
        <v>173</v>
      </c>
      <c r="J14" s="401">
        <v>53</v>
      </c>
      <c r="K14" s="401">
        <v>696</v>
      </c>
      <c r="L14" s="400">
        <v>756</v>
      </c>
      <c r="M14" s="359">
        <v>0</v>
      </c>
      <c r="N14" s="363">
        <v>392</v>
      </c>
      <c r="O14" s="359">
        <v>173</v>
      </c>
      <c r="P14" s="399">
        <v>0</v>
      </c>
      <c r="Q14" s="421">
        <v>207</v>
      </c>
      <c r="R14" s="422">
        <v>287</v>
      </c>
      <c r="S14" s="423">
        <v>0</v>
      </c>
      <c r="T14" s="421">
        <v>478</v>
      </c>
      <c r="U14" s="421">
        <v>0</v>
      </c>
      <c r="V14" s="424">
        <v>0</v>
      </c>
      <c r="W14" s="425">
        <v>0</v>
      </c>
      <c r="X14" s="399">
        <v>0</v>
      </c>
      <c r="Y14" s="399">
        <v>0</v>
      </c>
      <c r="Z14" s="426">
        <v>42</v>
      </c>
      <c r="AA14" s="427">
        <v>432</v>
      </c>
      <c r="AB14" s="427">
        <v>0</v>
      </c>
      <c r="AC14" s="363">
        <v>41</v>
      </c>
      <c r="AD14" s="428">
        <v>53</v>
      </c>
      <c r="AE14" s="363">
        <v>0</v>
      </c>
      <c r="AF14" s="429">
        <v>46</v>
      </c>
      <c r="AG14" s="428">
        <v>288</v>
      </c>
      <c r="AH14" s="430">
        <v>140</v>
      </c>
      <c r="AI14" s="430">
        <v>0</v>
      </c>
      <c r="AJ14" s="431">
        <v>0</v>
      </c>
      <c r="AK14" s="431">
        <v>0</v>
      </c>
      <c r="AL14" s="431">
        <v>256</v>
      </c>
      <c r="AM14" s="428">
        <v>0</v>
      </c>
      <c r="AN14" s="428">
        <v>0</v>
      </c>
      <c r="AO14" s="432">
        <v>0</v>
      </c>
    </row>
    <row r="15" spans="1:41" s="58" customFormat="1" ht="19.5" customHeight="1">
      <c r="A15" s="321"/>
      <c r="B15" s="379"/>
      <c r="C15" s="399"/>
      <c r="D15" s="399"/>
      <c r="E15" s="399"/>
      <c r="F15" s="399"/>
      <c r="G15" s="400"/>
      <c r="H15" s="400"/>
      <c r="I15" s="401"/>
      <c r="J15" s="401"/>
      <c r="K15" s="401"/>
      <c r="L15" s="400"/>
      <c r="M15" s="359"/>
      <c r="N15" s="363"/>
      <c r="O15" s="359"/>
      <c r="P15" s="399"/>
      <c r="Q15" s="421"/>
      <c r="R15" s="422"/>
      <c r="S15" s="423"/>
      <c r="T15" s="421"/>
      <c r="U15" s="421"/>
      <c r="V15" s="424"/>
      <c r="W15" s="425"/>
      <c r="X15" s="399"/>
      <c r="Y15" s="399"/>
      <c r="Z15" s="426"/>
      <c r="AA15" s="427"/>
      <c r="AB15" s="427"/>
      <c r="AC15" s="363"/>
      <c r="AD15" s="428"/>
      <c r="AE15" s="363"/>
      <c r="AF15" s="429"/>
      <c r="AG15" s="428"/>
      <c r="AH15" s="430"/>
      <c r="AI15" s="430"/>
      <c r="AJ15" s="431"/>
      <c r="AK15" s="431"/>
      <c r="AL15" s="431"/>
      <c r="AM15" s="428"/>
      <c r="AN15" s="428"/>
      <c r="AO15" s="432"/>
    </row>
    <row r="16" spans="1:41" s="58" customFormat="1" ht="19.5" customHeight="1">
      <c r="A16" s="321" t="s">
        <v>6</v>
      </c>
      <c r="B16" s="379">
        <f>SUM(C16:AO16)</f>
        <v>2619</v>
      </c>
      <c r="C16" s="399">
        <v>0</v>
      </c>
      <c r="D16" s="399">
        <v>0</v>
      </c>
      <c r="E16" s="399">
        <v>0</v>
      </c>
      <c r="F16" s="399">
        <v>0</v>
      </c>
      <c r="G16" s="357">
        <v>6</v>
      </c>
      <c r="H16" s="357">
        <v>0</v>
      </c>
      <c r="I16" s="400">
        <v>106</v>
      </c>
      <c r="J16" s="400">
        <v>6</v>
      </c>
      <c r="K16" s="400">
        <v>105</v>
      </c>
      <c r="L16" s="401">
        <v>156</v>
      </c>
      <c r="M16" s="359">
        <v>0</v>
      </c>
      <c r="N16" s="363">
        <v>110</v>
      </c>
      <c r="O16" s="359">
        <v>36</v>
      </c>
      <c r="P16" s="359">
        <v>0</v>
      </c>
      <c r="Q16" s="363">
        <v>74</v>
      </c>
      <c r="R16" s="428">
        <v>197</v>
      </c>
      <c r="S16" s="433">
        <v>0</v>
      </c>
      <c r="T16" s="363">
        <v>432</v>
      </c>
      <c r="U16" s="363">
        <v>0</v>
      </c>
      <c r="V16" s="400">
        <v>0</v>
      </c>
      <c r="W16" s="400">
        <v>0</v>
      </c>
      <c r="X16" s="357">
        <v>0</v>
      </c>
      <c r="Y16" s="357">
        <v>0</v>
      </c>
      <c r="Z16" s="357">
        <v>0</v>
      </c>
      <c r="AA16" s="363">
        <v>256</v>
      </c>
      <c r="AB16" s="364">
        <v>0</v>
      </c>
      <c r="AC16" s="364">
        <v>0</v>
      </c>
      <c r="AD16" s="357">
        <v>215</v>
      </c>
      <c r="AE16" s="363">
        <v>0</v>
      </c>
      <c r="AF16" s="429">
        <v>421</v>
      </c>
      <c r="AG16" s="428">
        <v>354</v>
      </c>
      <c r="AH16" s="431">
        <v>101</v>
      </c>
      <c r="AI16" s="431">
        <v>0</v>
      </c>
      <c r="AJ16" s="430">
        <v>0</v>
      </c>
      <c r="AK16" s="430">
        <v>0</v>
      </c>
      <c r="AL16" s="430">
        <v>44</v>
      </c>
      <c r="AM16" s="433">
        <v>0</v>
      </c>
      <c r="AN16" s="433">
        <v>0</v>
      </c>
      <c r="AO16" s="432">
        <v>0</v>
      </c>
    </row>
    <row r="17" spans="1:41" s="58" customFormat="1" ht="19.5" customHeight="1">
      <c r="A17" s="321"/>
      <c r="B17" s="379"/>
      <c r="C17" s="399"/>
      <c r="D17" s="399"/>
      <c r="E17" s="399"/>
      <c r="F17" s="399"/>
      <c r="G17" s="357"/>
      <c r="H17" s="357"/>
      <c r="I17" s="400"/>
      <c r="J17" s="400"/>
      <c r="K17" s="400"/>
      <c r="L17" s="401"/>
      <c r="M17" s="359"/>
      <c r="N17" s="363"/>
      <c r="O17" s="359"/>
      <c r="P17" s="359"/>
      <c r="Q17" s="363"/>
      <c r="R17" s="428"/>
      <c r="S17" s="433"/>
      <c r="T17" s="363"/>
      <c r="U17" s="363"/>
      <c r="V17" s="400"/>
      <c r="W17" s="400"/>
      <c r="X17" s="357"/>
      <c r="Y17" s="357"/>
      <c r="Z17" s="357"/>
      <c r="AA17" s="363"/>
      <c r="AB17" s="364"/>
      <c r="AC17" s="364"/>
      <c r="AD17" s="357"/>
      <c r="AE17" s="363"/>
      <c r="AF17" s="429"/>
      <c r="AG17" s="428"/>
      <c r="AH17" s="431"/>
      <c r="AI17" s="431"/>
      <c r="AJ17" s="430"/>
      <c r="AK17" s="430"/>
      <c r="AL17" s="430"/>
      <c r="AM17" s="433"/>
      <c r="AN17" s="433"/>
      <c r="AO17" s="432"/>
    </row>
    <row r="18" spans="1:41" s="58" customFormat="1" ht="19.5" customHeight="1">
      <c r="A18" s="321" t="s">
        <v>4</v>
      </c>
      <c r="B18" s="379">
        <f>SUM(C18:AO18)</f>
        <v>4039</v>
      </c>
      <c r="C18" s="399">
        <v>0</v>
      </c>
      <c r="D18" s="399">
        <v>0</v>
      </c>
      <c r="E18" s="399">
        <v>0</v>
      </c>
      <c r="F18" s="399">
        <v>0</v>
      </c>
      <c r="G18" s="362">
        <v>35</v>
      </c>
      <c r="H18" s="362">
        <v>0</v>
      </c>
      <c r="I18" s="362">
        <v>125</v>
      </c>
      <c r="J18" s="281">
        <v>689</v>
      </c>
      <c r="K18" s="281">
        <v>33</v>
      </c>
      <c r="L18" s="362">
        <v>17</v>
      </c>
      <c r="M18" s="359">
        <v>0</v>
      </c>
      <c r="N18" s="363">
        <v>58</v>
      </c>
      <c r="O18" s="359">
        <v>403</v>
      </c>
      <c r="P18" s="357">
        <v>0</v>
      </c>
      <c r="Q18" s="364">
        <v>411</v>
      </c>
      <c r="R18" s="428">
        <v>293</v>
      </c>
      <c r="S18" s="433">
        <v>0</v>
      </c>
      <c r="T18" s="363">
        <v>278</v>
      </c>
      <c r="U18" s="363">
        <v>0</v>
      </c>
      <c r="V18" s="400">
        <v>0</v>
      </c>
      <c r="W18" s="400">
        <v>100</v>
      </c>
      <c r="X18" s="357">
        <v>0</v>
      </c>
      <c r="Y18" s="357">
        <v>0</v>
      </c>
      <c r="Z18" s="357">
        <v>0</v>
      </c>
      <c r="AA18" s="364">
        <v>128</v>
      </c>
      <c r="AB18" s="364">
        <v>0</v>
      </c>
      <c r="AC18" s="364">
        <v>0</v>
      </c>
      <c r="AD18" s="428">
        <v>166</v>
      </c>
      <c r="AE18" s="364">
        <v>0</v>
      </c>
      <c r="AF18" s="434">
        <v>0</v>
      </c>
      <c r="AG18" s="428">
        <v>175</v>
      </c>
      <c r="AH18" s="430">
        <v>455</v>
      </c>
      <c r="AI18" s="430">
        <v>0</v>
      </c>
      <c r="AJ18" s="430">
        <v>0</v>
      </c>
      <c r="AK18" s="430">
        <v>0</v>
      </c>
      <c r="AL18" s="430">
        <v>673</v>
      </c>
      <c r="AM18" s="433">
        <v>0</v>
      </c>
      <c r="AN18" s="433">
        <v>0</v>
      </c>
      <c r="AO18" s="432">
        <v>0</v>
      </c>
    </row>
    <row r="19" spans="1:41" s="58" customFormat="1" ht="19.5" customHeight="1">
      <c r="A19" s="321"/>
      <c r="B19" s="379"/>
      <c r="C19" s="399"/>
      <c r="D19" s="399"/>
      <c r="E19" s="399"/>
      <c r="F19" s="399"/>
      <c r="G19" s="281"/>
      <c r="H19" s="281"/>
      <c r="I19" s="281"/>
      <c r="J19" s="281"/>
      <c r="K19" s="281"/>
      <c r="L19" s="281"/>
      <c r="M19" s="359"/>
      <c r="N19" s="363"/>
      <c r="O19" s="359"/>
      <c r="P19" s="357"/>
      <c r="Q19" s="364"/>
      <c r="R19" s="431"/>
      <c r="S19" s="430"/>
      <c r="T19" s="363"/>
      <c r="U19" s="363"/>
      <c r="V19" s="400"/>
      <c r="W19" s="400"/>
      <c r="X19" s="357"/>
      <c r="Y19" s="357"/>
      <c r="Z19" s="357"/>
      <c r="AA19" s="364"/>
      <c r="AB19" s="364"/>
      <c r="AC19" s="364"/>
      <c r="AD19" s="428"/>
      <c r="AE19" s="364"/>
      <c r="AF19" s="434"/>
      <c r="AG19" s="428"/>
      <c r="AH19" s="430"/>
      <c r="AI19" s="430"/>
      <c r="AJ19" s="430"/>
      <c r="AK19" s="430"/>
      <c r="AL19" s="430"/>
      <c r="AM19" s="433"/>
      <c r="AN19" s="433"/>
      <c r="AO19" s="432"/>
    </row>
    <row r="20" spans="1:41" s="58" customFormat="1" ht="19.5" customHeight="1">
      <c r="A20" s="321" t="s">
        <v>3</v>
      </c>
      <c r="B20" s="379">
        <f>SUM(C20:AO20)</f>
        <v>3871</v>
      </c>
      <c r="C20" s="399">
        <v>0</v>
      </c>
      <c r="D20" s="399">
        <v>0</v>
      </c>
      <c r="E20" s="399">
        <v>0</v>
      </c>
      <c r="F20" s="399">
        <v>0</v>
      </c>
      <c r="G20" s="401">
        <v>135</v>
      </c>
      <c r="H20" s="401">
        <v>0</v>
      </c>
      <c r="I20" s="401">
        <v>290</v>
      </c>
      <c r="J20" s="401">
        <v>171</v>
      </c>
      <c r="K20" s="401">
        <v>272</v>
      </c>
      <c r="L20" s="401">
        <v>140</v>
      </c>
      <c r="M20" s="359">
        <v>0</v>
      </c>
      <c r="N20" s="364">
        <v>587</v>
      </c>
      <c r="O20" s="359">
        <v>256</v>
      </c>
      <c r="P20" s="359">
        <v>0</v>
      </c>
      <c r="Q20" s="363">
        <v>108</v>
      </c>
      <c r="R20" s="430">
        <v>188</v>
      </c>
      <c r="S20" s="430">
        <v>0</v>
      </c>
      <c r="T20" s="363">
        <v>176</v>
      </c>
      <c r="U20" s="363">
        <v>0</v>
      </c>
      <c r="V20" s="400">
        <v>0</v>
      </c>
      <c r="W20" s="400">
        <v>256</v>
      </c>
      <c r="X20" s="357">
        <v>0</v>
      </c>
      <c r="Y20" s="357">
        <v>0</v>
      </c>
      <c r="Z20" s="359">
        <v>0</v>
      </c>
      <c r="AA20" s="364">
        <v>621</v>
      </c>
      <c r="AB20" s="364">
        <v>0</v>
      </c>
      <c r="AC20" s="363">
        <v>0</v>
      </c>
      <c r="AD20" s="428">
        <v>190</v>
      </c>
      <c r="AE20" s="364">
        <v>0</v>
      </c>
      <c r="AF20" s="434">
        <v>169</v>
      </c>
      <c r="AG20" s="428">
        <v>71</v>
      </c>
      <c r="AH20" s="430">
        <v>166</v>
      </c>
      <c r="AI20" s="430">
        <v>0</v>
      </c>
      <c r="AJ20" s="430">
        <v>0</v>
      </c>
      <c r="AK20" s="430">
        <v>0</v>
      </c>
      <c r="AL20" s="430">
        <v>75</v>
      </c>
      <c r="AM20" s="433">
        <v>0</v>
      </c>
      <c r="AN20" s="433">
        <v>0</v>
      </c>
      <c r="AO20" s="432">
        <v>0</v>
      </c>
    </row>
    <row r="21" spans="1:41" s="58" customFormat="1" ht="19.5" customHeight="1">
      <c r="A21" s="321"/>
      <c r="B21" s="379"/>
      <c r="C21" s="399"/>
      <c r="D21" s="399"/>
      <c r="E21" s="399"/>
      <c r="F21" s="399"/>
      <c r="G21" s="401"/>
      <c r="H21" s="401"/>
      <c r="I21" s="401"/>
      <c r="J21" s="401"/>
      <c r="K21" s="401"/>
      <c r="L21" s="401"/>
      <c r="M21" s="359"/>
      <c r="N21" s="364"/>
      <c r="O21" s="359"/>
      <c r="P21" s="359"/>
      <c r="Q21" s="363"/>
      <c r="R21" s="430"/>
      <c r="S21" s="430"/>
      <c r="T21" s="363"/>
      <c r="U21" s="363"/>
      <c r="V21" s="400"/>
      <c r="W21" s="400"/>
      <c r="X21" s="357"/>
      <c r="Y21" s="357"/>
      <c r="Z21" s="359"/>
      <c r="AA21" s="364"/>
      <c r="AB21" s="364"/>
      <c r="AC21" s="363"/>
      <c r="AD21" s="428"/>
      <c r="AE21" s="364"/>
      <c r="AF21" s="434"/>
      <c r="AG21" s="428"/>
      <c r="AH21" s="430"/>
      <c r="AI21" s="430"/>
      <c r="AJ21" s="430"/>
      <c r="AK21" s="430"/>
      <c r="AL21" s="430"/>
      <c r="AM21" s="433"/>
      <c r="AN21" s="433"/>
      <c r="AO21" s="432"/>
    </row>
    <row r="22" spans="1:41" s="58" customFormat="1" ht="19.5" customHeight="1">
      <c r="A22" s="321" t="s">
        <v>7</v>
      </c>
      <c r="B22" s="379">
        <f>SUM(C22:AO22)</f>
        <v>4130</v>
      </c>
      <c r="C22" s="399">
        <v>0</v>
      </c>
      <c r="D22" s="399">
        <v>0</v>
      </c>
      <c r="E22" s="399">
        <v>0</v>
      </c>
      <c r="F22" s="399">
        <v>0</v>
      </c>
      <c r="G22" s="401">
        <v>164</v>
      </c>
      <c r="H22" s="401">
        <v>0</v>
      </c>
      <c r="I22" s="401">
        <v>486</v>
      </c>
      <c r="J22" s="401">
        <v>419</v>
      </c>
      <c r="K22" s="401">
        <v>205</v>
      </c>
      <c r="L22" s="401">
        <v>301</v>
      </c>
      <c r="M22" s="359">
        <v>0</v>
      </c>
      <c r="N22" s="363">
        <v>234</v>
      </c>
      <c r="O22" s="357">
        <v>253</v>
      </c>
      <c r="P22" s="357">
        <v>0</v>
      </c>
      <c r="Q22" s="364">
        <v>334</v>
      </c>
      <c r="R22" s="430">
        <v>0</v>
      </c>
      <c r="S22" s="430">
        <v>0</v>
      </c>
      <c r="T22" s="363">
        <v>517</v>
      </c>
      <c r="U22" s="363">
        <v>0</v>
      </c>
      <c r="V22" s="401">
        <v>0</v>
      </c>
      <c r="W22" s="400">
        <v>0</v>
      </c>
      <c r="X22" s="357">
        <v>0</v>
      </c>
      <c r="Y22" s="357">
        <v>0</v>
      </c>
      <c r="Z22" s="359">
        <v>0</v>
      </c>
      <c r="AA22" s="430">
        <v>260</v>
      </c>
      <c r="AB22" s="430">
        <v>0</v>
      </c>
      <c r="AC22" s="364">
        <v>0</v>
      </c>
      <c r="AD22" s="428">
        <v>235</v>
      </c>
      <c r="AE22" s="364">
        <v>0</v>
      </c>
      <c r="AF22" s="429">
        <v>214</v>
      </c>
      <c r="AG22" s="428">
        <v>254</v>
      </c>
      <c r="AH22" s="431">
        <v>254</v>
      </c>
      <c r="AI22" s="431">
        <v>0</v>
      </c>
      <c r="AJ22" s="430">
        <v>0</v>
      </c>
      <c r="AK22" s="430">
        <v>0</v>
      </c>
      <c r="AL22" s="430">
        <v>0</v>
      </c>
      <c r="AM22" s="433">
        <v>0</v>
      </c>
      <c r="AN22" s="433">
        <v>0</v>
      </c>
      <c r="AO22" s="435">
        <v>0</v>
      </c>
    </row>
    <row r="23" spans="1:41" s="58" customFormat="1" ht="19.5" customHeight="1">
      <c r="A23" s="321"/>
      <c r="B23" s="379"/>
      <c r="C23" s="399"/>
      <c r="D23" s="399"/>
      <c r="E23" s="399"/>
      <c r="F23" s="399"/>
      <c r="G23" s="401"/>
      <c r="H23" s="401"/>
      <c r="I23" s="401"/>
      <c r="J23" s="401"/>
      <c r="K23" s="401"/>
      <c r="L23" s="401"/>
      <c r="M23" s="359"/>
      <c r="N23" s="363"/>
      <c r="O23" s="357"/>
      <c r="P23" s="357"/>
      <c r="Q23" s="364"/>
      <c r="R23" s="430"/>
      <c r="S23" s="430"/>
      <c r="T23" s="363"/>
      <c r="U23" s="363"/>
      <c r="V23" s="401"/>
      <c r="W23" s="400"/>
      <c r="X23" s="357"/>
      <c r="Y23" s="357"/>
      <c r="Z23" s="359"/>
      <c r="AA23" s="430"/>
      <c r="AB23" s="430"/>
      <c r="AC23" s="364"/>
      <c r="AD23" s="428"/>
      <c r="AE23" s="364"/>
      <c r="AF23" s="429"/>
      <c r="AG23" s="428"/>
      <c r="AH23" s="431"/>
      <c r="AI23" s="431"/>
      <c r="AJ23" s="430"/>
      <c r="AK23" s="430"/>
      <c r="AL23" s="430"/>
      <c r="AM23" s="433"/>
      <c r="AN23" s="433"/>
      <c r="AO23" s="435"/>
    </row>
    <row r="24" spans="1:41" s="58" customFormat="1" ht="19.5" customHeight="1">
      <c r="A24" s="321" t="s">
        <v>9</v>
      </c>
      <c r="B24" s="379">
        <f>SUM(C24:AO24)</f>
        <v>1979</v>
      </c>
      <c r="C24" s="399">
        <v>0</v>
      </c>
      <c r="D24" s="399">
        <v>0</v>
      </c>
      <c r="E24" s="399">
        <v>0</v>
      </c>
      <c r="F24" s="399">
        <v>0</v>
      </c>
      <c r="G24" s="357">
        <v>124</v>
      </c>
      <c r="H24" s="357">
        <v>0</v>
      </c>
      <c r="I24" s="401">
        <v>316</v>
      </c>
      <c r="J24" s="401">
        <v>134</v>
      </c>
      <c r="K24" s="401">
        <v>88</v>
      </c>
      <c r="L24" s="401">
        <v>346</v>
      </c>
      <c r="M24" s="359">
        <v>0</v>
      </c>
      <c r="N24" s="363">
        <v>93</v>
      </c>
      <c r="O24" s="357">
        <v>145</v>
      </c>
      <c r="P24" s="357">
        <v>0</v>
      </c>
      <c r="Q24" s="364">
        <v>214</v>
      </c>
      <c r="R24" s="430">
        <v>0</v>
      </c>
      <c r="S24" s="430">
        <v>0</v>
      </c>
      <c r="T24" s="363">
        <v>0</v>
      </c>
      <c r="U24" s="363">
        <v>0</v>
      </c>
      <c r="V24" s="400">
        <v>0</v>
      </c>
      <c r="W24" s="400">
        <v>0</v>
      </c>
      <c r="X24" s="357">
        <v>0</v>
      </c>
      <c r="Y24" s="357">
        <v>0</v>
      </c>
      <c r="Z24" s="359">
        <v>0</v>
      </c>
      <c r="AA24" s="363">
        <v>214</v>
      </c>
      <c r="AB24" s="364">
        <v>0</v>
      </c>
      <c r="AC24" s="364">
        <v>0</v>
      </c>
      <c r="AD24" s="357">
        <v>49</v>
      </c>
      <c r="AE24" s="364">
        <v>0</v>
      </c>
      <c r="AF24" s="429">
        <v>0</v>
      </c>
      <c r="AG24" s="428">
        <v>0</v>
      </c>
      <c r="AH24" s="431">
        <v>256</v>
      </c>
      <c r="AI24" s="431">
        <v>0</v>
      </c>
      <c r="AJ24" s="430">
        <v>0</v>
      </c>
      <c r="AK24" s="430">
        <v>0</v>
      </c>
      <c r="AL24" s="430">
        <v>0</v>
      </c>
      <c r="AM24" s="433">
        <v>0</v>
      </c>
      <c r="AN24" s="433">
        <v>0</v>
      </c>
      <c r="AO24" s="435">
        <v>0</v>
      </c>
    </row>
    <row r="25" spans="1:41" s="58" customFormat="1" ht="19.5" customHeight="1">
      <c r="A25" s="321"/>
      <c r="B25" s="379"/>
      <c r="C25" s="399"/>
      <c r="D25" s="399"/>
      <c r="E25" s="399"/>
      <c r="F25" s="399"/>
      <c r="G25" s="357"/>
      <c r="H25" s="357"/>
      <c r="I25" s="401"/>
      <c r="J25" s="401"/>
      <c r="K25" s="401"/>
      <c r="L25" s="401"/>
      <c r="M25" s="359"/>
      <c r="N25" s="363"/>
      <c r="O25" s="364"/>
      <c r="P25" s="357"/>
      <c r="Q25" s="364"/>
      <c r="R25" s="430"/>
      <c r="S25" s="430"/>
      <c r="T25" s="363"/>
      <c r="U25" s="363"/>
      <c r="V25" s="400"/>
      <c r="W25" s="400"/>
      <c r="X25" s="357"/>
      <c r="Y25" s="357"/>
      <c r="Z25" s="359"/>
      <c r="AA25" s="363"/>
      <c r="AB25" s="364"/>
      <c r="AC25" s="364"/>
      <c r="AD25" s="357"/>
      <c r="AE25" s="364"/>
      <c r="AF25" s="429"/>
      <c r="AG25" s="428"/>
      <c r="AH25" s="431"/>
      <c r="AI25" s="431"/>
      <c r="AJ25" s="430"/>
      <c r="AK25" s="430"/>
      <c r="AL25" s="430"/>
      <c r="AM25" s="433"/>
      <c r="AN25" s="433"/>
      <c r="AO25" s="435"/>
    </row>
    <row r="26" spans="1:41" s="58" customFormat="1" ht="19.5" customHeight="1">
      <c r="A26" s="321" t="s">
        <v>146</v>
      </c>
      <c r="B26" s="379">
        <f>SUM(C26:AO26)</f>
        <v>18479</v>
      </c>
      <c r="C26" s="399">
        <v>0</v>
      </c>
      <c r="D26" s="399">
        <v>0</v>
      </c>
      <c r="E26" s="399">
        <v>0</v>
      </c>
      <c r="F26" s="399">
        <v>0</v>
      </c>
      <c r="G26" s="362">
        <v>1096</v>
      </c>
      <c r="H26" s="362">
        <v>0</v>
      </c>
      <c r="I26" s="362">
        <v>987</v>
      </c>
      <c r="J26" s="281">
        <v>760</v>
      </c>
      <c r="K26" s="281">
        <v>831</v>
      </c>
      <c r="L26" s="362">
        <v>875</v>
      </c>
      <c r="M26" s="399">
        <v>0</v>
      </c>
      <c r="N26" s="361">
        <v>792</v>
      </c>
      <c r="O26" s="361">
        <v>1168</v>
      </c>
      <c r="P26" s="357">
        <v>0</v>
      </c>
      <c r="Q26" s="364">
        <v>688</v>
      </c>
      <c r="R26" s="428">
        <v>1188</v>
      </c>
      <c r="S26" s="430">
        <v>0</v>
      </c>
      <c r="T26" s="363">
        <v>786</v>
      </c>
      <c r="U26" s="363">
        <v>0</v>
      </c>
      <c r="V26" s="400">
        <v>0</v>
      </c>
      <c r="W26" s="400">
        <v>0</v>
      </c>
      <c r="X26" s="357">
        <v>0</v>
      </c>
      <c r="Y26" s="357">
        <v>0</v>
      </c>
      <c r="Z26" s="359">
        <v>0</v>
      </c>
      <c r="AA26" s="363">
        <v>748</v>
      </c>
      <c r="AB26" s="364">
        <v>0</v>
      </c>
      <c r="AC26" s="364">
        <v>0</v>
      </c>
      <c r="AD26" s="357">
        <v>895</v>
      </c>
      <c r="AE26" s="364">
        <v>798</v>
      </c>
      <c r="AF26" s="429">
        <v>840</v>
      </c>
      <c r="AG26" s="428">
        <v>416</v>
      </c>
      <c r="AH26" s="431">
        <v>1580</v>
      </c>
      <c r="AI26" s="431">
        <v>0</v>
      </c>
      <c r="AJ26" s="430">
        <v>0</v>
      </c>
      <c r="AK26" s="430">
        <v>0</v>
      </c>
      <c r="AL26" s="430">
        <v>4031</v>
      </c>
      <c r="AM26" s="433">
        <v>0</v>
      </c>
      <c r="AN26" s="433">
        <v>0</v>
      </c>
      <c r="AO26" s="435">
        <v>0</v>
      </c>
    </row>
    <row r="27" spans="1:41" s="58" customFormat="1" ht="19.5" customHeight="1">
      <c r="A27" s="321"/>
      <c r="B27" s="379"/>
      <c r="C27" s="399"/>
      <c r="D27" s="399"/>
      <c r="E27" s="399"/>
      <c r="F27" s="399"/>
      <c r="G27" s="362"/>
      <c r="H27" s="362"/>
      <c r="I27" s="281"/>
      <c r="J27" s="281"/>
      <c r="K27" s="281"/>
      <c r="L27" s="281"/>
      <c r="M27" s="399"/>
      <c r="N27" s="361"/>
      <c r="O27" s="361"/>
      <c r="P27" s="357"/>
      <c r="Q27" s="364"/>
      <c r="R27" s="431"/>
      <c r="S27" s="430"/>
      <c r="T27" s="363"/>
      <c r="U27" s="363"/>
      <c r="V27" s="400"/>
      <c r="W27" s="400"/>
      <c r="X27" s="357"/>
      <c r="Y27" s="357"/>
      <c r="Z27" s="359"/>
      <c r="AA27" s="363"/>
      <c r="AB27" s="364"/>
      <c r="AC27" s="364"/>
      <c r="AD27" s="357"/>
      <c r="AE27" s="364"/>
      <c r="AF27" s="429"/>
      <c r="AG27" s="428"/>
      <c r="AH27" s="431"/>
      <c r="AI27" s="431"/>
      <c r="AJ27" s="430"/>
      <c r="AK27" s="430"/>
      <c r="AL27" s="430"/>
      <c r="AM27" s="433"/>
      <c r="AN27" s="433"/>
      <c r="AO27" s="435"/>
    </row>
    <row r="28" spans="1:41" s="58" customFormat="1" ht="19.5" customHeight="1">
      <c r="A28" s="321" t="s">
        <v>147</v>
      </c>
      <c r="B28" s="379">
        <f>SUM(C28:AO28)</f>
        <v>4590</v>
      </c>
      <c r="C28" s="399">
        <v>0</v>
      </c>
      <c r="D28" s="399">
        <v>0</v>
      </c>
      <c r="E28" s="399">
        <v>0</v>
      </c>
      <c r="F28" s="399">
        <v>0</v>
      </c>
      <c r="G28" s="357">
        <v>278</v>
      </c>
      <c r="H28" s="357">
        <v>0</v>
      </c>
      <c r="I28" s="400">
        <v>390</v>
      </c>
      <c r="J28" s="400">
        <v>249</v>
      </c>
      <c r="K28" s="400">
        <v>335</v>
      </c>
      <c r="L28" s="401">
        <v>219</v>
      </c>
      <c r="M28" s="359">
        <v>0</v>
      </c>
      <c r="N28" s="364">
        <v>557</v>
      </c>
      <c r="O28" s="357">
        <v>330</v>
      </c>
      <c r="P28" s="357">
        <v>0</v>
      </c>
      <c r="Q28" s="364">
        <v>208</v>
      </c>
      <c r="R28" s="430">
        <v>326</v>
      </c>
      <c r="S28" s="430">
        <v>0</v>
      </c>
      <c r="T28" s="363">
        <v>231</v>
      </c>
      <c r="U28" s="363">
        <v>0</v>
      </c>
      <c r="V28" s="400">
        <v>0</v>
      </c>
      <c r="W28" s="400">
        <v>0</v>
      </c>
      <c r="X28" s="357">
        <v>0</v>
      </c>
      <c r="Y28" s="357">
        <v>0</v>
      </c>
      <c r="Z28" s="359">
        <v>0</v>
      </c>
      <c r="AA28" s="363">
        <v>209</v>
      </c>
      <c r="AB28" s="364">
        <v>0</v>
      </c>
      <c r="AC28" s="364">
        <v>0</v>
      </c>
      <c r="AD28" s="357">
        <v>255</v>
      </c>
      <c r="AE28" s="364">
        <v>0</v>
      </c>
      <c r="AF28" s="429">
        <v>278</v>
      </c>
      <c r="AG28" s="428">
        <v>271</v>
      </c>
      <c r="AH28" s="431">
        <v>245</v>
      </c>
      <c r="AI28" s="431">
        <v>0</v>
      </c>
      <c r="AJ28" s="430">
        <v>0</v>
      </c>
      <c r="AK28" s="430">
        <v>0</v>
      </c>
      <c r="AL28" s="430">
        <v>209</v>
      </c>
      <c r="AM28" s="433">
        <v>0</v>
      </c>
      <c r="AN28" s="433">
        <v>0</v>
      </c>
      <c r="AO28" s="435">
        <v>0</v>
      </c>
    </row>
    <row r="29" spans="1:41" s="58" customFormat="1" ht="19.5" customHeight="1" thickBot="1">
      <c r="A29" s="408"/>
      <c r="B29" s="309"/>
      <c r="C29" s="409"/>
      <c r="D29" s="409"/>
      <c r="E29" s="409"/>
      <c r="F29" s="409"/>
      <c r="G29" s="310"/>
      <c r="H29" s="410"/>
      <c r="I29" s="411"/>
      <c r="J29" s="411"/>
      <c r="K29" s="411"/>
      <c r="L29" s="411"/>
      <c r="M29" s="410"/>
      <c r="N29" s="412"/>
      <c r="O29" s="310"/>
      <c r="P29" s="415"/>
      <c r="Q29" s="413"/>
      <c r="R29" s="312"/>
      <c r="S29" s="312"/>
      <c r="T29" s="413"/>
      <c r="U29" s="413"/>
      <c r="V29" s="414"/>
      <c r="W29" s="414"/>
      <c r="X29" s="415"/>
      <c r="Y29" s="415"/>
      <c r="Z29" s="415"/>
      <c r="AA29" s="413"/>
      <c r="AB29" s="413"/>
      <c r="AC29" s="413"/>
      <c r="AD29" s="415"/>
      <c r="AE29" s="413"/>
      <c r="AF29" s="416"/>
      <c r="AG29" s="312"/>
      <c r="AH29" s="417"/>
      <c r="AI29" s="417"/>
      <c r="AJ29" s="417"/>
      <c r="AK29" s="417"/>
      <c r="AL29" s="417"/>
      <c r="AM29" s="312"/>
      <c r="AN29" s="312"/>
      <c r="AO29" s="313"/>
    </row>
    <row r="30" spans="4:14" ht="19.5" customHeight="1"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</row>
  </sheetData>
  <sheetProtection/>
  <mergeCells count="88">
    <mergeCell ref="B2:O2"/>
    <mergeCell ref="B3:O3"/>
    <mergeCell ref="P7:AC7"/>
    <mergeCell ref="AD7:AO7"/>
    <mergeCell ref="AE11:AE12"/>
    <mergeCell ref="AM8:AM10"/>
    <mergeCell ref="AM11:AM12"/>
    <mergeCell ref="AN8:AN10"/>
    <mergeCell ref="AN11:AN12"/>
    <mergeCell ref="AJ11:AJ12"/>
    <mergeCell ref="AK11:AK12"/>
    <mergeCell ref="AE8:AE10"/>
    <mergeCell ref="AO11:AO12"/>
    <mergeCell ref="AL8:AL10"/>
    <mergeCell ref="AL11:AL12"/>
    <mergeCell ref="AF11:AF12"/>
    <mergeCell ref="AG11:AG12"/>
    <mergeCell ref="AH11:AH12"/>
    <mergeCell ref="AI11:AI12"/>
    <mergeCell ref="J11:J12"/>
    <mergeCell ref="L11:L12"/>
    <mergeCell ref="W8:W10"/>
    <mergeCell ref="AO8:AO10"/>
    <mergeCell ref="AF8:AF10"/>
    <mergeCell ref="AI8:AI10"/>
    <mergeCell ref="AD11:AD12"/>
    <mergeCell ref="AA8:AA10"/>
    <mergeCell ref="AB8:AB10"/>
    <mergeCell ref="AK8:AK10"/>
    <mergeCell ref="N8:N10"/>
    <mergeCell ref="K11:K12"/>
    <mergeCell ref="M11:M12"/>
    <mergeCell ref="G8:G10"/>
    <mergeCell ref="I8:I10"/>
    <mergeCell ref="AC11:AC12"/>
    <mergeCell ref="Y11:Y12"/>
    <mergeCell ref="P11:P12"/>
    <mergeCell ref="X11:X12"/>
    <mergeCell ref="AA11:AA12"/>
    <mergeCell ref="X6:Z6"/>
    <mergeCell ref="Q8:Q10"/>
    <mergeCell ref="Y8:Y10"/>
    <mergeCell ref="B11:B12"/>
    <mergeCell ref="H8:H10"/>
    <mergeCell ref="AB11:AB12"/>
    <mergeCell ref="S8:S10"/>
    <mergeCell ref="G11:G12"/>
    <mergeCell ref="K8:K10"/>
    <mergeCell ref="M8:M10"/>
    <mergeCell ref="A11:A12"/>
    <mergeCell ref="T8:T10"/>
    <mergeCell ref="V8:V10"/>
    <mergeCell ref="Q11:Q12"/>
    <mergeCell ref="I11:I12"/>
    <mergeCell ref="P8:P10"/>
    <mergeCell ref="R8:R10"/>
    <mergeCell ref="S11:S12"/>
    <mergeCell ref="A7:A10"/>
    <mergeCell ref="B7:B10"/>
    <mergeCell ref="C7:O7"/>
    <mergeCell ref="C8:C10"/>
    <mergeCell ref="AG8:AG10"/>
    <mergeCell ref="AH8:AH10"/>
    <mergeCell ref="AJ8:AJ10"/>
    <mergeCell ref="Z8:Z10"/>
    <mergeCell ref="AD8:AD10"/>
    <mergeCell ref="AC8:AC10"/>
    <mergeCell ref="F8:F10"/>
    <mergeCell ref="D8:D10"/>
    <mergeCell ref="V11:V12"/>
    <mergeCell ref="W11:W12"/>
    <mergeCell ref="Z11:Z12"/>
    <mergeCell ref="T11:T12"/>
    <mergeCell ref="O8:O10"/>
    <mergeCell ref="X8:X10"/>
    <mergeCell ref="U8:U10"/>
    <mergeCell ref="U11:U12"/>
    <mergeCell ref="R11:R12"/>
    <mergeCell ref="C11:C12"/>
    <mergeCell ref="E8:E10"/>
    <mergeCell ref="E11:E12"/>
    <mergeCell ref="L8:L10"/>
    <mergeCell ref="J8:J10"/>
    <mergeCell ref="O11:O12"/>
    <mergeCell ref="N11:N12"/>
    <mergeCell ref="D11:D12"/>
    <mergeCell ref="F11:F12"/>
    <mergeCell ref="H11:H12"/>
  </mergeCells>
  <printOptions/>
  <pageMargins left="2.17" right="0.75" top="1" bottom="0.75" header="0.236220472440945" footer="0.51181102362204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Q31"/>
  <sheetViews>
    <sheetView zoomScale="80" zoomScaleNormal="80" zoomScalePageLayoutView="0" workbookViewId="0" topLeftCell="AB1">
      <selection activeCell="AE19" sqref="AE19"/>
    </sheetView>
  </sheetViews>
  <sheetFormatPr defaultColWidth="9.140625" defaultRowHeight="15" customHeight="1"/>
  <cols>
    <col min="1" max="1" width="0.85546875" style="385" hidden="1" customWidth="1"/>
    <col min="2" max="2" width="30.8515625" style="385" customWidth="1"/>
    <col min="3" max="3" width="15.8515625" style="385" customWidth="1"/>
    <col min="4" max="42" width="13.57421875" style="385" customWidth="1"/>
    <col min="43" max="43" width="14.7109375" style="385" customWidth="1"/>
    <col min="44" max="16384" width="9.140625" style="385" customWidth="1"/>
  </cols>
  <sheetData>
    <row r="2" spans="3:13" ht="15" customHeight="1">
      <c r="C2" s="1110" t="s">
        <v>409</v>
      </c>
      <c r="D2" s="1110"/>
      <c r="E2" s="1110"/>
      <c r="F2" s="1110"/>
      <c r="G2" s="1110"/>
      <c r="H2" s="1110"/>
      <c r="I2" s="1110"/>
      <c r="J2" s="1110"/>
      <c r="K2" s="1110"/>
      <c r="L2" s="1110"/>
      <c r="M2" s="1110"/>
    </row>
    <row r="3" spans="3:13" ht="15" customHeight="1">
      <c r="C3" s="1009" t="s">
        <v>410</v>
      </c>
      <c r="D3" s="1009"/>
      <c r="E3" s="1009"/>
      <c r="F3" s="1009"/>
      <c r="G3" s="1009"/>
      <c r="H3" s="1009"/>
      <c r="I3" s="1009"/>
      <c r="J3" s="1009"/>
      <c r="K3" s="1009"/>
      <c r="L3" s="1009"/>
      <c r="M3" s="1009"/>
    </row>
    <row r="4" spans="2:41" ht="15" customHeight="1">
      <c r="B4" s="446"/>
      <c r="C4" s="447"/>
      <c r="D4" s="448"/>
      <c r="E4" s="449"/>
      <c r="F4" s="449"/>
      <c r="G4" s="449"/>
      <c r="H4" s="449"/>
      <c r="I4" s="449"/>
      <c r="J4" s="449"/>
      <c r="K4" s="450"/>
      <c r="L4" s="446"/>
      <c r="M4" s="446"/>
      <c r="N4" s="446"/>
      <c r="O4" s="446"/>
      <c r="P4" s="446"/>
      <c r="Q4" s="450"/>
      <c r="T4" s="450"/>
      <c r="V4" s="450"/>
      <c r="W4" s="450"/>
      <c r="X4" s="450"/>
      <c r="AO4" s="419"/>
    </row>
    <row r="5" spans="2:43" ht="15" customHeight="1">
      <c r="B5" s="450"/>
      <c r="C5" s="451"/>
      <c r="D5" s="977"/>
      <c r="E5" s="978"/>
      <c r="F5" s="979"/>
      <c r="G5" s="979"/>
      <c r="H5" s="979"/>
      <c r="I5" s="979"/>
      <c r="J5" s="979"/>
      <c r="K5" s="980"/>
      <c r="L5" s="1086"/>
      <c r="M5" s="1086"/>
      <c r="N5" s="981"/>
      <c r="O5" s="982"/>
      <c r="P5" s="983"/>
      <c r="Q5" s="983"/>
      <c r="R5" s="983"/>
      <c r="S5" s="983"/>
      <c r="T5" s="983"/>
      <c r="U5" s="984"/>
      <c r="V5" s="1108"/>
      <c r="W5" s="1108"/>
      <c r="X5" s="977"/>
      <c r="Y5" s="978"/>
      <c r="Z5" s="979"/>
      <c r="AA5" s="979"/>
      <c r="AB5" s="979"/>
      <c r="AC5" s="979"/>
      <c r="AD5" s="979"/>
      <c r="AE5" s="980"/>
      <c r="AF5" s="1086"/>
      <c r="AG5" s="1086"/>
      <c r="AH5" s="985"/>
      <c r="AI5" s="986"/>
      <c r="AJ5" s="987"/>
      <c r="AK5" s="987"/>
      <c r="AL5" s="987"/>
      <c r="AM5" s="987"/>
      <c r="AN5" s="987"/>
      <c r="AO5" s="988"/>
      <c r="AP5" s="1109"/>
      <c r="AQ5" s="1109"/>
    </row>
    <row r="6" spans="2:42" s="58" customFormat="1" ht="15" customHeight="1" thickBot="1">
      <c r="B6" s="452"/>
      <c r="C6" s="452"/>
      <c r="D6" s="452"/>
      <c r="E6" s="452"/>
      <c r="F6" s="406"/>
      <c r="G6" s="1090"/>
      <c r="H6" s="1090"/>
      <c r="I6" s="1090"/>
      <c r="J6" s="1090"/>
      <c r="K6" s="453"/>
      <c r="L6" s="483"/>
      <c r="M6" s="388" t="s">
        <v>35</v>
      </c>
      <c r="N6" s="484" t="s">
        <v>46</v>
      </c>
      <c r="O6" s="56"/>
      <c r="P6" s="56"/>
      <c r="Q6" s="452"/>
      <c r="R6" s="1085"/>
      <c r="S6" s="1085"/>
      <c r="T6" s="406"/>
      <c r="U6" s="452"/>
      <c r="V6" s="452"/>
      <c r="W6" s="452"/>
      <c r="X6" s="388" t="s">
        <v>35</v>
      </c>
      <c r="Y6" s="484" t="s">
        <v>46</v>
      </c>
      <c r="Z6" s="454"/>
      <c r="AA6" s="454"/>
      <c r="AB6" s="454"/>
      <c r="AC6" s="454"/>
      <c r="AD6" s="406"/>
      <c r="AE6" s="406"/>
      <c r="AF6" s="406"/>
      <c r="AG6" s="406"/>
      <c r="AI6" s="388" t="s">
        <v>35</v>
      </c>
      <c r="AJ6" s="484" t="s">
        <v>46</v>
      </c>
      <c r="AK6" s="454"/>
      <c r="AL6" s="454"/>
      <c r="AM6" s="454"/>
      <c r="AN6" s="454"/>
      <c r="AO6" s="454"/>
      <c r="AP6" s="388" t="s">
        <v>35</v>
      </c>
    </row>
    <row r="7" spans="2:42" s="58" customFormat="1" ht="15" customHeight="1" thickBot="1">
      <c r="B7" s="1006" t="s">
        <v>19</v>
      </c>
      <c r="C7" s="1087" t="s">
        <v>0</v>
      </c>
      <c r="D7" s="992" t="s">
        <v>38</v>
      </c>
      <c r="E7" s="993"/>
      <c r="F7" s="993"/>
      <c r="G7" s="993"/>
      <c r="H7" s="993"/>
      <c r="I7" s="993"/>
      <c r="J7" s="993"/>
      <c r="K7" s="993"/>
      <c r="L7" s="993"/>
      <c r="M7" s="994"/>
      <c r="N7" s="1111" t="s">
        <v>41</v>
      </c>
      <c r="O7" s="993"/>
      <c r="P7" s="993"/>
      <c r="Q7" s="993"/>
      <c r="R7" s="993"/>
      <c r="S7" s="993"/>
      <c r="T7" s="993"/>
      <c r="U7" s="993"/>
      <c r="V7" s="993"/>
      <c r="W7" s="993"/>
      <c r="X7" s="994"/>
      <c r="Y7" s="1111" t="s">
        <v>41</v>
      </c>
      <c r="Z7" s="993"/>
      <c r="AA7" s="993"/>
      <c r="AB7" s="993"/>
      <c r="AC7" s="993"/>
      <c r="AD7" s="993"/>
      <c r="AE7" s="993"/>
      <c r="AF7" s="993"/>
      <c r="AG7" s="993"/>
      <c r="AH7" s="993"/>
      <c r="AI7" s="994"/>
      <c r="AJ7" s="1102" t="s">
        <v>41</v>
      </c>
      <c r="AK7" s="1103"/>
      <c r="AL7" s="1103"/>
      <c r="AM7" s="1103"/>
      <c r="AN7" s="1103"/>
      <c r="AO7" s="1103"/>
      <c r="AP7" s="1104"/>
    </row>
    <row r="8" spans="2:42" s="58" customFormat="1" ht="15" customHeight="1">
      <c r="B8" s="1007"/>
      <c r="C8" s="1088"/>
      <c r="D8" s="1035" t="s">
        <v>313</v>
      </c>
      <c r="E8" s="1061" t="s">
        <v>314</v>
      </c>
      <c r="F8" s="1035" t="s">
        <v>315</v>
      </c>
      <c r="G8" s="1035" t="s">
        <v>316</v>
      </c>
      <c r="H8" s="1035" t="s">
        <v>317</v>
      </c>
      <c r="I8" s="1035" t="s">
        <v>424</v>
      </c>
      <c r="J8" s="1035" t="s">
        <v>368</v>
      </c>
      <c r="K8" s="998" t="s">
        <v>36</v>
      </c>
      <c r="L8" s="1035" t="s">
        <v>320</v>
      </c>
      <c r="M8" s="1053" t="s">
        <v>321</v>
      </c>
      <c r="N8" s="1094" t="s">
        <v>322</v>
      </c>
      <c r="O8" s="1035" t="s">
        <v>323</v>
      </c>
      <c r="P8" s="1035" t="s">
        <v>324</v>
      </c>
      <c r="Q8" s="1035" t="s">
        <v>369</v>
      </c>
      <c r="R8" s="1035" t="s">
        <v>288</v>
      </c>
      <c r="S8" s="1035" t="s">
        <v>289</v>
      </c>
      <c r="T8" s="1035" t="s">
        <v>290</v>
      </c>
      <c r="U8" s="1035" t="s">
        <v>291</v>
      </c>
      <c r="V8" s="1035" t="s">
        <v>292</v>
      </c>
      <c r="W8" s="1035" t="s">
        <v>293</v>
      </c>
      <c r="X8" s="1053" t="s">
        <v>294</v>
      </c>
      <c r="Y8" s="1094" t="s">
        <v>295</v>
      </c>
      <c r="Z8" s="1035" t="s">
        <v>296</v>
      </c>
      <c r="AA8" s="1035" t="s">
        <v>325</v>
      </c>
      <c r="AB8" s="1035" t="s">
        <v>298</v>
      </c>
      <c r="AC8" s="1035" t="s">
        <v>299</v>
      </c>
      <c r="AD8" s="1092" t="s">
        <v>300</v>
      </c>
      <c r="AE8" s="1063" t="s">
        <v>312</v>
      </c>
      <c r="AF8" s="1063" t="s">
        <v>311</v>
      </c>
      <c r="AG8" s="1063" t="s">
        <v>310</v>
      </c>
      <c r="AH8" s="1063" t="s">
        <v>309</v>
      </c>
      <c r="AI8" s="1030" t="s">
        <v>308</v>
      </c>
      <c r="AJ8" s="1106" t="s">
        <v>307</v>
      </c>
      <c r="AK8" s="1063" t="s">
        <v>306</v>
      </c>
      <c r="AL8" s="1063" t="s">
        <v>305</v>
      </c>
      <c r="AM8" s="1063" t="s">
        <v>304</v>
      </c>
      <c r="AN8" s="1063" t="s">
        <v>303</v>
      </c>
      <c r="AO8" s="1063" t="s">
        <v>302</v>
      </c>
      <c r="AP8" s="1030" t="s">
        <v>301</v>
      </c>
    </row>
    <row r="9" spans="2:42" s="58" customFormat="1" ht="15" customHeight="1">
      <c r="B9" s="1007"/>
      <c r="C9" s="1088"/>
      <c r="D9" s="1036"/>
      <c r="E9" s="1062"/>
      <c r="F9" s="1036"/>
      <c r="G9" s="1036"/>
      <c r="H9" s="1036"/>
      <c r="I9" s="1036"/>
      <c r="J9" s="1036"/>
      <c r="K9" s="999"/>
      <c r="L9" s="1036"/>
      <c r="M9" s="1031"/>
      <c r="N9" s="1095"/>
      <c r="O9" s="1036"/>
      <c r="P9" s="1036"/>
      <c r="Q9" s="1036"/>
      <c r="R9" s="1036"/>
      <c r="S9" s="1036"/>
      <c r="T9" s="1036"/>
      <c r="U9" s="1036"/>
      <c r="V9" s="1036"/>
      <c r="W9" s="1036"/>
      <c r="X9" s="1031"/>
      <c r="Y9" s="1095"/>
      <c r="Z9" s="1036"/>
      <c r="AA9" s="1036"/>
      <c r="AB9" s="1036"/>
      <c r="AC9" s="1036"/>
      <c r="AD9" s="1062"/>
      <c r="AE9" s="1036"/>
      <c r="AF9" s="1036"/>
      <c r="AG9" s="1036"/>
      <c r="AH9" s="1036"/>
      <c r="AI9" s="1031"/>
      <c r="AJ9" s="1095"/>
      <c r="AK9" s="1036"/>
      <c r="AL9" s="1036"/>
      <c r="AM9" s="1036"/>
      <c r="AN9" s="1036"/>
      <c r="AO9" s="1036"/>
      <c r="AP9" s="1031"/>
    </row>
    <row r="10" spans="2:42" s="58" customFormat="1" ht="15" customHeight="1">
      <c r="B10" s="1007"/>
      <c r="C10" s="1088"/>
      <c r="D10" s="1036"/>
      <c r="E10" s="1062"/>
      <c r="F10" s="1036"/>
      <c r="G10" s="1036"/>
      <c r="H10" s="1036"/>
      <c r="I10" s="1036"/>
      <c r="J10" s="1036"/>
      <c r="K10" s="999"/>
      <c r="L10" s="1036"/>
      <c r="M10" s="1031"/>
      <c r="N10" s="1095"/>
      <c r="O10" s="1036"/>
      <c r="P10" s="1036"/>
      <c r="Q10" s="1036"/>
      <c r="R10" s="1036"/>
      <c r="S10" s="1036"/>
      <c r="T10" s="1036"/>
      <c r="U10" s="1036"/>
      <c r="V10" s="1036"/>
      <c r="W10" s="1036"/>
      <c r="X10" s="1031"/>
      <c r="Y10" s="1095"/>
      <c r="Z10" s="1036"/>
      <c r="AA10" s="1036"/>
      <c r="AB10" s="1036"/>
      <c r="AC10" s="1036"/>
      <c r="AD10" s="1062"/>
      <c r="AE10" s="1036"/>
      <c r="AF10" s="1036"/>
      <c r="AG10" s="1036"/>
      <c r="AH10" s="1036"/>
      <c r="AI10" s="1031"/>
      <c r="AJ10" s="1095"/>
      <c r="AK10" s="1036"/>
      <c r="AL10" s="1036"/>
      <c r="AM10" s="1036"/>
      <c r="AN10" s="1036"/>
      <c r="AO10" s="1036"/>
      <c r="AP10" s="1031"/>
    </row>
    <row r="11" spans="2:42" s="58" customFormat="1" ht="15" customHeight="1" thickBot="1">
      <c r="B11" s="1007"/>
      <c r="C11" s="1088"/>
      <c r="D11" s="1036"/>
      <c r="E11" s="1062"/>
      <c r="F11" s="1036"/>
      <c r="G11" s="1036"/>
      <c r="H11" s="1089"/>
      <c r="I11" s="1036"/>
      <c r="J11" s="1089"/>
      <c r="K11" s="1091"/>
      <c r="L11" s="1036"/>
      <c r="M11" s="1031"/>
      <c r="N11" s="1095"/>
      <c r="O11" s="1036"/>
      <c r="P11" s="1036"/>
      <c r="Q11" s="1036"/>
      <c r="R11" s="1089"/>
      <c r="S11" s="1036"/>
      <c r="T11" s="1089"/>
      <c r="U11" s="1036"/>
      <c r="V11" s="1036"/>
      <c r="W11" s="1036"/>
      <c r="X11" s="1031"/>
      <c r="Y11" s="1095"/>
      <c r="Z11" s="1036"/>
      <c r="AA11" s="1036"/>
      <c r="AB11" s="1036"/>
      <c r="AC11" s="1036"/>
      <c r="AD11" s="1093"/>
      <c r="AE11" s="1089"/>
      <c r="AF11" s="1089"/>
      <c r="AG11" s="1089"/>
      <c r="AH11" s="1089"/>
      <c r="AI11" s="1105"/>
      <c r="AJ11" s="1107"/>
      <c r="AK11" s="1089"/>
      <c r="AL11" s="1089"/>
      <c r="AM11" s="1089"/>
      <c r="AN11" s="1089"/>
      <c r="AO11" s="1089"/>
      <c r="AP11" s="1105"/>
    </row>
    <row r="12" spans="2:42" s="58" customFormat="1" ht="15" customHeight="1">
      <c r="B12" s="1006" t="s">
        <v>0</v>
      </c>
      <c r="C12" s="1068">
        <f>SUM(C14:C30)</f>
        <v>1473055.4270000001</v>
      </c>
      <c r="D12" s="1068">
        <f aca="true" t="shared" si="0" ref="D12:I12">SUM(D14:D30)</f>
        <v>0</v>
      </c>
      <c r="E12" s="1068">
        <f t="shared" si="0"/>
        <v>0</v>
      </c>
      <c r="F12" s="1068">
        <f t="shared" si="0"/>
        <v>0</v>
      </c>
      <c r="G12" s="1068">
        <f t="shared" si="0"/>
        <v>0</v>
      </c>
      <c r="H12" s="1068">
        <f t="shared" si="0"/>
        <v>105004.727</v>
      </c>
      <c r="I12" s="1068">
        <f t="shared" si="0"/>
        <v>0</v>
      </c>
      <c r="J12" s="1068">
        <f>SUM(J14:J30)</f>
        <v>67656.49999999999</v>
      </c>
      <c r="K12" s="1098">
        <f>SUM(K14:K30)</f>
        <v>77681.8</v>
      </c>
      <c r="L12" s="1068">
        <f>SUM(L15:L30)</f>
        <v>140805.00000000003</v>
      </c>
      <c r="M12" s="1081">
        <f>SUM(M14:M30)</f>
        <v>88008.4</v>
      </c>
      <c r="N12" s="1096">
        <f>SUM(N14:N30)</f>
        <v>0</v>
      </c>
      <c r="O12" s="1068">
        <f>SUM(O14:O30)</f>
        <v>198347.3</v>
      </c>
      <c r="P12" s="1068">
        <f aca="true" t="shared" si="1" ref="P12:Y12">SUM(P14:P30)</f>
        <v>143931.59999999998</v>
      </c>
      <c r="Q12" s="1068">
        <f t="shared" si="1"/>
        <v>0</v>
      </c>
      <c r="R12" s="1068">
        <f t="shared" si="1"/>
        <v>53900.9</v>
      </c>
      <c r="S12" s="1068">
        <f t="shared" si="1"/>
        <v>71047.2</v>
      </c>
      <c r="T12" s="1068">
        <f t="shared" si="1"/>
        <v>0</v>
      </c>
      <c r="U12" s="1068">
        <f t="shared" si="1"/>
        <v>14774.1</v>
      </c>
      <c r="V12" s="1068">
        <f t="shared" si="1"/>
        <v>0</v>
      </c>
      <c r="W12" s="1068">
        <f t="shared" si="1"/>
        <v>0</v>
      </c>
      <c r="X12" s="1081">
        <f t="shared" si="1"/>
        <v>14650</v>
      </c>
      <c r="Y12" s="1096">
        <f t="shared" si="1"/>
        <v>0</v>
      </c>
      <c r="Z12" s="1068">
        <f>SUM(Z14:Z30)</f>
        <v>0</v>
      </c>
      <c r="AA12" s="1068">
        <f>SUM(AA14:AA30)</f>
        <v>421.3</v>
      </c>
      <c r="AB12" s="1068">
        <f>SUM(AB14:AB30)</f>
        <v>143345.40000000002</v>
      </c>
      <c r="AC12" s="1068">
        <f>SUM(AC14:AC30)</f>
        <v>0</v>
      </c>
      <c r="AD12" s="1078">
        <f aca="true" t="shared" si="2" ref="AD12:AJ12">SUM(AD14:AD30)</f>
        <v>5161.9</v>
      </c>
      <c r="AE12" s="1068">
        <f t="shared" si="2"/>
        <v>137210</v>
      </c>
      <c r="AF12" s="1068">
        <f t="shared" si="2"/>
        <v>447.2</v>
      </c>
      <c r="AG12" s="1068">
        <f t="shared" si="2"/>
        <v>28795.6</v>
      </c>
      <c r="AH12" s="1068">
        <f t="shared" si="2"/>
        <v>47271.600000000006</v>
      </c>
      <c r="AI12" s="1081">
        <f t="shared" si="2"/>
        <v>124716.9</v>
      </c>
      <c r="AJ12" s="1096">
        <f t="shared" si="2"/>
        <v>0</v>
      </c>
      <c r="AK12" s="1068">
        <f>SUM(AK14:AK30)</f>
        <v>0</v>
      </c>
      <c r="AL12" s="1068">
        <f>SUM(AL14:AL30)</f>
        <v>0</v>
      </c>
      <c r="AM12" s="1068">
        <f>SUM(AM14:AM30)</f>
        <v>9878</v>
      </c>
      <c r="AN12" s="1068">
        <f>SUM(AN13:AN30)</f>
        <v>0</v>
      </c>
      <c r="AO12" s="1068">
        <f>SUM(AO14:AO30)</f>
        <v>0</v>
      </c>
      <c r="AP12" s="1100">
        <f>SUM(AP14:AP30)</f>
        <v>0</v>
      </c>
    </row>
    <row r="13" spans="2:42" s="58" customFormat="1" ht="15" customHeight="1" thickBot="1">
      <c r="B13" s="1074"/>
      <c r="C13" s="1069"/>
      <c r="D13" s="1069"/>
      <c r="E13" s="1069"/>
      <c r="F13" s="1069"/>
      <c r="G13" s="1069"/>
      <c r="H13" s="1069"/>
      <c r="I13" s="1069"/>
      <c r="J13" s="1069"/>
      <c r="K13" s="1099"/>
      <c r="L13" s="1069"/>
      <c r="M13" s="1082"/>
      <c r="N13" s="1097"/>
      <c r="O13" s="1069"/>
      <c r="P13" s="1069"/>
      <c r="Q13" s="1069"/>
      <c r="R13" s="1069"/>
      <c r="S13" s="1069"/>
      <c r="T13" s="1069"/>
      <c r="U13" s="1069"/>
      <c r="V13" s="1069"/>
      <c r="W13" s="1069"/>
      <c r="X13" s="1082"/>
      <c r="Y13" s="1097"/>
      <c r="Z13" s="1069"/>
      <c r="AA13" s="1069"/>
      <c r="AB13" s="1069"/>
      <c r="AC13" s="1069"/>
      <c r="AD13" s="1079"/>
      <c r="AE13" s="1069"/>
      <c r="AF13" s="1069"/>
      <c r="AG13" s="1069"/>
      <c r="AH13" s="1069"/>
      <c r="AI13" s="1082"/>
      <c r="AJ13" s="1097"/>
      <c r="AK13" s="1069"/>
      <c r="AL13" s="1069"/>
      <c r="AM13" s="1069"/>
      <c r="AN13" s="1069"/>
      <c r="AO13" s="1069"/>
      <c r="AP13" s="1101"/>
    </row>
    <row r="14" spans="2:42" s="58" customFormat="1" ht="15" customHeight="1">
      <c r="B14" s="320"/>
      <c r="C14" s="455"/>
      <c r="D14" s="456"/>
      <c r="E14" s="456"/>
      <c r="F14" s="456"/>
      <c r="G14" s="456"/>
      <c r="H14" s="403"/>
      <c r="I14" s="404"/>
      <c r="J14" s="402"/>
      <c r="K14" s="457"/>
      <c r="L14" s="405"/>
      <c r="M14" s="458"/>
      <c r="N14" s="485"/>
      <c r="O14" s="403"/>
      <c r="P14" s="405"/>
      <c r="Q14" s="403"/>
      <c r="R14" s="403"/>
      <c r="S14" s="403"/>
      <c r="T14" s="403"/>
      <c r="U14" s="403"/>
      <c r="V14" s="403"/>
      <c r="W14" s="403"/>
      <c r="X14" s="458"/>
      <c r="Y14" s="485"/>
      <c r="Z14" s="456"/>
      <c r="AA14" s="456"/>
      <c r="AB14" s="456"/>
      <c r="AC14" s="405"/>
      <c r="AD14" s="403"/>
      <c r="AE14" s="405"/>
      <c r="AF14" s="405"/>
      <c r="AG14" s="405"/>
      <c r="AH14" s="405"/>
      <c r="AI14" s="384"/>
      <c r="AJ14" s="485"/>
      <c r="AK14" s="405"/>
      <c r="AL14" s="405"/>
      <c r="AM14" s="405"/>
      <c r="AN14" s="405"/>
      <c r="AO14" s="381"/>
      <c r="AP14" s="306"/>
    </row>
    <row r="15" spans="2:42" s="58" customFormat="1" ht="15" customHeight="1">
      <c r="B15" s="324" t="s">
        <v>5</v>
      </c>
      <c r="C15" s="455">
        <f aca="true" t="shared" si="3" ref="C15:C29">SUM(D15:AP15)</f>
        <v>323887.9</v>
      </c>
      <c r="D15" s="459">
        <v>0</v>
      </c>
      <c r="E15" s="459">
        <v>0</v>
      </c>
      <c r="F15" s="459">
        <v>0</v>
      </c>
      <c r="G15" s="459">
        <v>0</v>
      </c>
      <c r="H15" s="460">
        <v>40042.9</v>
      </c>
      <c r="I15" s="461">
        <v>0</v>
      </c>
      <c r="J15" s="462">
        <v>24959</v>
      </c>
      <c r="K15" s="463">
        <v>6183</v>
      </c>
      <c r="L15" s="459">
        <v>44351</v>
      </c>
      <c r="M15" s="464">
        <v>28831.9</v>
      </c>
      <c r="N15" s="486">
        <v>0</v>
      </c>
      <c r="O15" s="363">
        <v>65710.3</v>
      </c>
      <c r="P15" s="359">
        <v>10506.2</v>
      </c>
      <c r="Q15" s="466">
        <v>0</v>
      </c>
      <c r="R15" s="364">
        <v>4079.2</v>
      </c>
      <c r="S15" s="364">
        <v>19687.8</v>
      </c>
      <c r="T15" s="363">
        <v>0</v>
      </c>
      <c r="U15" s="363">
        <v>1462</v>
      </c>
      <c r="V15" s="466">
        <v>0</v>
      </c>
      <c r="W15" s="466">
        <v>0</v>
      </c>
      <c r="X15" s="470">
        <v>0</v>
      </c>
      <c r="Y15" s="486">
        <v>0</v>
      </c>
      <c r="Z15" s="439">
        <v>0</v>
      </c>
      <c r="AA15" s="439">
        <v>421.3</v>
      </c>
      <c r="AB15" s="439">
        <v>35489.7</v>
      </c>
      <c r="AC15" s="466">
        <v>0</v>
      </c>
      <c r="AD15" s="359">
        <v>5161.9</v>
      </c>
      <c r="AE15" s="359">
        <v>15006</v>
      </c>
      <c r="AF15" s="462">
        <v>0</v>
      </c>
      <c r="AG15" s="359">
        <v>5785.6</v>
      </c>
      <c r="AH15" s="359">
        <v>9099.9</v>
      </c>
      <c r="AI15" s="358">
        <v>5351</v>
      </c>
      <c r="AJ15" s="487">
        <v>0</v>
      </c>
      <c r="AK15" s="462">
        <v>0</v>
      </c>
      <c r="AL15" s="462">
        <v>0</v>
      </c>
      <c r="AM15" s="359">
        <v>1759.2</v>
      </c>
      <c r="AN15" s="462">
        <v>0</v>
      </c>
      <c r="AO15" s="462">
        <v>0</v>
      </c>
      <c r="AP15" s="467">
        <v>0</v>
      </c>
    </row>
    <row r="16" spans="2:42" s="58" customFormat="1" ht="15" customHeight="1">
      <c r="B16" s="324"/>
      <c r="C16" s="455"/>
      <c r="D16" s="459"/>
      <c r="E16" s="459"/>
      <c r="F16" s="459"/>
      <c r="G16" s="459"/>
      <c r="H16" s="460"/>
      <c r="I16" s="461"/>
      <c r="J16" s="462"/>
      <c r="K16" s="463"/>
      <c r="L16" s="459"/>
      <c r="M16" s="464"/>
      <c r="N16" s="486"/>
      <c r="O16" s="363"/>
      <c r="P16" s="359"/>
      <c r="Q16" s="466"/>
      <c r="R16" s="364"/>
      <c r="S16" s="364"/>
      <c r="T16" s="363"/>
      <c r="U16" s="363"/>
      <c r="V16" s="466"/>
      <c r="W16" s="466"/>
      <c r="X16" s="470"/>
      <c r="Y16" s="486"/>
      <c r="Z16" s="439"/>
      <c r="AA16" s="439"/>
      <c r="AB16" s="439"/>
      <c r="AC16" s="466"/>
      <c r="AD16" s="359"/>
      <c r="AE16" s="359"/>
      <c r="AF16" s="462"/>
      <c r="AG16" s="359"/>
      <c r="AH16" s="359"/>
      <c r="AI16" s="358"/>
      <c r="AJ16" s="487"/>
      <c r="AK16" s="462"/>
      <c r="AL16" s="462"/>
      <c r="AM16" s="359"/>
      <c r="AN16" s="462"/>
      <c r="AO16" s="462"/>
      <c r="AP16" s="467"/>
    </row>
    <row r="17" spans="2:42" s="58" customFormat="1" ht="15" customHeight="1">
      <c r="B17" s="324" t="s">
        <v>6</v>
      </c>
      <c r="C17" s="455">
        <f t="shared" si="3"/>
        <v>10648.800000000001</v>
      </c>
      <c r="D17" s="462">
        <v>0</v>
      </c>
      <c r="E17" s="462">
        <v>0</v>
      </c>
      <c r="F17" s="462">
        <v>0</v>
      </c>
      <c r="G17" s="462">
        <v>0</v>
      </c>
      <c r="H17" s="466">
        <v>776.7</v>
      </c>
      <c r="I17" s="463">
        <v>0</v>
      </c>
      <c r="J17" s="462">
        <v>220.6</v>
      </c>
      <c r="K17" s="443">
        <v>344.6</v>
      </c>
      <c r="L17" s="440">
        <v>501.9</v>
      </c>
      <c r="M17" s="441">
        <v>410</v>
      </c>
      <c r="N17" s="486">
        <v>0</v>
      </c>
      <c r="O17" s="361">
        <v>1104.6</v>
      </c>
      <c r="P17" s="362">
        <v>319.3</v>
      </c>
      <c r="Q17" s="466">
        <v>0</v>
      </c>
      <c r="R17" s="362">
        <v>814.1</v>
      </c>
      <c r="S17" s="362">
        <v>92</v>
      </c>
      <c r="T17" s="363">
        <v>0</v>
      </c>
      <c r="U17" s="364">
        <v>45</v>
      </c>
      <c r="V17" s="466">
        <v>0</v>
      </c>
      <c r="W17" s="466">
        <v>0</v>
      </c>
      <c r="X17" s="470">
        <v>0</v>
      </c>
      <c r="Y17" s="486">
        <v>0</v>
      </c>
      <c r="Z17" s="439">
        <v>0</v>
      </c>
      <c r="AA17" s="439">
        <v>0</v>
      </c>
      <c r="AB17" s="439">
        <v>3044.7</v>
      </c>
      <c r="AC17" s="466">
        <v>0</v>
      </c>
      <c r="AD17" s="462">
        <v>0</v>
      </c>
      <c r="AE17" s="359">
        <v>1895.7</v>
      </c>
      <c r="AF17" s="462">
        <v>0</v>
      </c>
      <c r="AG17" s="465">
        <v>38</v>
      </c>
      <c r="AH17" s="462">
        <v>422</v>
      </c>
      <c r="AI17" s="493">
        <v>599.6</v>
      </c>
      <c r="AJ17" s="487">
        <v>0</v>
      </c>
      <c r="AK17" s="462">
        <v>0</v>
      </c>
      <c r="AL17" s="462">
        <v>0</v>
      </c>
      <c r="AM17" s="462">
        <v>20</v>
      </c>
      <c r="AN17" s="462">
        <v>0</v>
      </c>
      <c r="AO17" s="462">
        <v>0</v>
      </c>
      <c r="AP17" s="467">
        <v>0</v>
      </c>
    </row>
    <row r="18" spans="2:42" s="58" customFormat="1" ht="15" customHeight="1">
      <c r="B18" s="324"/>
      <c r="C18" s="455"/>
      <c r="D18" s="462"/>
      <c r="E18" s="462"/>
      <c r="F18" s="462"/>
      <c r="G18" s="462"/>
      <c r="H18" s="466"/>
      <c r="I18" s="463"/>
      <c r="J18" s="462"/>
      <c r="K18" s="443"/>
      <c r="L18" s="440"/>
      <c r="M18" s="441"/>
      <c r="N18" s="486"/>
      <c r="O18" s="361"/>
      <c r="P18" s="362"/>
      <c r="Q18" s="466"/>
      <c r="R18" s="361"/>
      <c r="S18" s="361"/>
      <c r="T18" s="363"/>
      <c r="U18" s="364"/>
      <c r="V18" s="466"/>
      <c r="W18" s="466"/>
      <c r="X18" s="470"/>
      <c r="Y18" s="486"/>
      <c r="Z18" s="439"/>
      <c r="AA18" s="439"/>
      <c r="AB18" s="439"/>
      <c r="AC18" s="466"/>
      <c r="AD18" s="462"/>
      <c r="AE18" s="359"/>
      <c r="AF18" s="462"/>
      <c r="AG18" s="465"/>
      <c r="AH18" s="462"/>
      <c r="AI18" s="493"/>
      <c r="AJ18" s="487"/>
      <c r="AK18" s="462"/>
      <c r="AL18" s="462"/>
      <c r="AM18" s="462"/>
      <c r="AN18" s="462"/>
      <c r="AO18" s="462"/>
      <c r="AP18" s="467"/>
    </row>
    <row r="19" spans="2:42" s="58" customFormat="1" ht="15" customHeight="1">
      <c r="B19" s="324" t="s">
        <v>4</v>
      </c>
      <c r="C19" s="455">
        <f t="shared" si="3"/>
        <v>173288.7</v>
      </c>
      <c r="D19" s="462">
        <v>0</v>
      </c>
      <c r="E19" s="462">
        <v>0</v>
      </c>
      <c r="F19" s="462">
        <v>0</v>
      </c>
      <c r="G19" s="462">
        <v>0</v>
      </c>
      <c r="H19" s="460">
        <v>2330.1</v>
      </c>
      <c r="I19" s="463">
        <v>0</v>
      </c>
      <c r="J19" s="462">
        <v>2892</v>
      </c>
      <c r="K19" s="463">
        <v>1691.7</v>
      </c>
      <c r="L19" s="465">
        <v>417</v>
      </c>
      <c r="M19" s="464">
        <v>4962</v>
      </c>
      <c r="N19" s="486">
        <v>0</v>
      </c>
      <c r="O19" s="363">
        <v>4308</v>
      </c>
      <c r="P19" s="359">
        <v>46628.7</v>
      </c>
      <c r="Q19" s="466">
        <v>0</v>
      </c>
      <c r="R19" s="466">
        <v>14775.3</v>
      </c>
      <c r="S19" s="466">
        <v>26833.2</v>
      </c>
      <c r="T19" s="466">
        <v>0</v>
      </c>
      <c r="U19" s="460">
        <v>1506</v>
      </c>
      <c r="V19" s="466">
        <v>0</v>
      </c>
      <c r="W19" s="466">
        <v>0</v>
      </c>
      <c r="X19" s="470">
        <v>14500</v>
      </c>
      <c r="Y19" s="486">
        <v>0</v>
      </c>
      <c r="Z19" s="439">
        <v>0</v>
      </c>
      <c r="AA19" s="439">
        <v>0</v>
      </c>
      <c r="AB19" s="439">
        <v>17263.1</v>
      </c>
      <c r="AC19" s="466">
        <v>0</v>
      </c>
      <c r="AD19" s="462">
        <v>0</v>
      </c>
      <c r="AE19" s="359">
        <v>2183.7</v>
      </c>
      <c r="AF19" s="462">
        <v>0</v>
      </c>
      <c r="AG19" s="465">
        <v>0</v>
      </c>
      <c r="AH19" s="462">
        <v>15725</v>
      </c>
      <c r="AI19" s="493">
        <v>16255.1</v>
      </c>
      <c r="AJ19" s="487">
        <v>0</v>
      </c>
      <c r="AK19" s="462">
        <v>0</v>
      </c>
      <c r="AL19" s="462">
        <v>0</v>
      </c>
      <c r="AM19" s="462">
        <v>1017.8</v>
      </c>
      <c r="AN19" s="462">
        <v>0</v>
      </c>
      <c r="AO19" s="462">
        <v>0</v>
      </c>
      <c r="AP19" s="467">
        <v>0</v>
      </c>
    </row>
    <row r="20" spans="2:42" s="58" customFormat="1" ht="15" customHeight="1">
      <c r="B20" s="324"/>
      <c r="C20" s="455"/>
      <c r="D20" s="462"/>
      <c r="E20" s="462"/>
      <c r="F20" s="462"/>
      <c r="G20" s="462"/>
      <c r="H20" s="460"/>
      <c r="I20" s="463"/>
      <c r="J20" s="462"/>
      <c r="K20" s="463"/>
      <c r="L20" s="465"/>
      <c r="M20" s="464"/>
      <c r="N20" s="486"/>
      <c r="O20" s="363"/>
      <c r="P20" s="359"/>
      <c r="Q20" s="466"/>
      <c r="R20" s="466"/>
      <c r="S20" s="466"/>
      <c r="T20" s="466"/>
      <c r="U20" s="460"/>
      <c r="V20" s="466"/>
      <c r="W20" s="466"/>
      <c r="X20" s="470"/>
      <c r="Y20" s="486"/>
      <c r="Z20" s="439"/>
      <c r="AA20" s="439"/>
      <c r="AB20" s="439"/>
      <c r="AC20" s="466"/>
      <c r="AD20" s="462"/>
      <c r="AE20" s="359"/>
      <c r="AF20" s="462"/>
      <c r="AG20" s="465"/>
      <c r="AH20" s="462"/>
      <c r="AI20" s="493"/>
      <c r="AJ20" s="487"/>
      <c r="AK20" s="462"/>
      <c r="AL20" s="462"/>
      <c r="AM20" s="462"/>
      <c r="AN20" s="462"/>
      <c r="AO20" s="462"/>
      <c r="AP20" s="467"/>
    </row>
    <row r="21" spans="2:42" s="58" customFormat="1" ht="15" customHeight="1">
      <c r="B21" s="324" t="s">
        <v>3</v>
      </c>
      <c r="C21" s="455">
        <f t="shared" si="3"/>
        <v>315865.82700000005</v>
      </c>
      <c r="D21" s="462">
        <v>0</v>
      </c>
      <c r="E21" s="462">
        <v>0</v>
      </c>
      <c r="F21" s="462">
        <v>0</v>
      </c>
      <c r="G21" s="462">
        <v>0</v>
      </c>
      <c r="H21" s="460">
        <v>15401.827000000001</v>
      </c>
      <c r="I21" s="463">
        <v>0</v>
      </c>
      <c r="J21" s="462">
        <v>19913.1</v>
      </c>
      <c r="K21" s="463">
        <v>16263.1</v>
      </c>
      <c r="L21" s="465">
        <v>34497.8</v>
      </c>
      <c r="M21" s="464">
        <v>10801.3</v>
      </c>
      <c r="N21" s="487">
        <v>0</v>
      </c>
      <c r="O21" s="363">
        <v>58651.6</v>
      </c>
      <c r="P21" s="359">
        <v>18369.7</v>
      </c>
      <c r="Q21" s="460">
        <v>0</v>
      </c>
      <c r="R21" s="466">
        <v>15696</v>
      </c>
      <c r="S21" s="466">
        <v>18160.9</v>
      </c>
      <c r="T21" s="466">
        <v>0</v>
      </c>
      <c r="U21" s="460">
        <v>9676.6</v>
      </c>
      <c r="V21" s="460">
        <v>0</v>
      </c>
      <c r="W21" s="460">
        <v>0</v>
      </c>
      <c r="X21" s="470">
        <v>150</v>
      </c>
      <c r="Y21" s="487">
        <v>0</v>
      </c>
      <c r="Z21" s="439">
        <v>0</v>
      </c>
      <c r="AA21" s="439">
        <v>0</v>
      </c>
      <c r="AB21" s="439">
        <v>20103.7</v>
      </c>
      <c r="AC21" s="460">
        <v>0</v>
      </c>
      <c r="AD21" s="462">
        <v>0</v>
      </c>
      <c r="AE21" s="359">
        <v>29840.4</v>
      </c>
      <c r="AF21" s="462">
        <v>0</v>
      </c>
      <c r="AG21" s="465">
        <v>6435</v>
      </c>
      <c r="AH21" s="462">
        <v>15060.9</v>
      </c>
      <c r="AI21" s="493">
        <v>21354</v>
      </c>
      <c r="AJ21" s="487">
        <v>0</v>
      </c>
      <c r="AK21" s="462">
        <v>0</v>
      </c>
      <c r="AL21" s="462">
        <v>0</v>
      </c>
      <c r="AM21" s="462">
        <v>5489.9</v>
      </c>
      <c r="AN21" s="462">
        <v>0</v>
      </c>
      <c r="AO21" s="462">
        <v>0</v>
      </c>
      <c r="AP21" s="467">
        <v>0</v>
      </c>
    </row>
    <row r="22" spans="2:42" s="58" customFormat="1" ht="15" customHeight="1">
      <c r="B22" s="324"/>
      <c r="C22" s="455"/>
      <c r="D22" s="462"/>
      <c r="E22" s="462"/>
      <c r="F22" s="462"/>
      <c r="G22" s="462"/>
      <c r="H22" s="460"/>
      <c r="I22" s="463"/>
      <c r="J22" s="462"/>
      <c r="K22" s="463"/>
      <c r="L22" s="465"/>
      <c r="M22" s="464"/>
      <c r="N22" s="487"/>
      <c r="O22" s="363"/>
      <c r="P22" s="359"/>
      <c r="Q22" s="460"/>
      <c r="R22" s="466"/>
      <c r="S22" s="466"/>
      <c r="T22" s="466"/>
      <c r="U22" s="460"/>
      <c r="V22" s="460"/>
      <c r="W22" s="460"/>
      <c r="X22" s="470"/>
      <c r="Y22" s="487"/>
      <c r="Z22" s="439"/>
      <c r="AA22" s="439"/>
      <c r="AB22" s="439"/>
      <c r="AC22" s="460"/>
      <c r="AD22" s="462"/>
      <c r="AE22" s="359"/>
      <c r="AF22" s="462"/>
      <c r="AG22" s="465"/>
      <c r="AH22" s="462"/>
      <c r="AI22" s="493"/>
      <c r="AJ22" s="487"/>
      <c r="AK22" s="462"/>
      <c r="AL22" s="462"/>
      <c r="AM22" s="462"/>
      <c r="AN22" s="462"/>
      <c r="AO22" s="462"/>
      <c r="AP22" s="467"/>
    </row>
    <row r="23" spans="2:42" s="58" customFormat="1" ht="15" customHeight="1">
      <c r="B23" s="324" t="s">
        <v>7</v>
      </c>
      <c r="C23" s="455">
        <f t="shared" si="3"/>
        <v>115282.10000000002</v>
      </c>
      <c r="D23" s="459">
        <v>0</v>
      </c>
      <c r="E23" s="459">
        <v>0</v>
      </c>
      <c r="F23" s="459">
        <v>0</v>
      </c>
      <c r="G23" s="459">
        <v>0</v>
      </c>
      <c r="H23" s="460">
        <v>4001</v>
      </c>
      <c r="I23" s="461">
        <v>0</v>
      </c>
      <c r="J23" s="465">
        <v>1932</v>
      </c>
      <c r="K23" s="465">
        <v>13904.9</v>
      </c>
      <c r="L23" s="468">
        <v>11020.6</v>
      </c>
      <c r="M23" s="469">
        <v>5360</v>
      </c>
      <c r="N23" s="487">
        <v>0</v>
      </c>
      <c r="O23" s="363">
        <v>10900</v>
      </c>
      <c r="P23" s="359">
        <v>14172.2</v>
      </c>
      <c r="Q23" s="460">
        <v>0</v>
      </c>
      <c r="R23" s="466">
        <v>20</v>
      </c>
      <c r="S23" s="460">
        <v>0</v>
      </c>
      <c r="T23" s="460">
        <v>0</v>
      </c>
      <c r="U23" s="363">
        <v>290.5</v>
      </c>
      <c r="V23" s="460">
        <v>0</v>
      </c>
      <c r="W23" s="460">
        <v>0</v>
      </c>
      <c r="X23" s="470">
        <v>0</v>
      </c>
      <c r="Y23" s="487">
        <v>0</v>
      </c>
      <c r="Z23" s="439">
        <v>0</v>
      </c>
      <c r="AA23" s="439">
        <v>0</v>
      </c>
      <c r="AB23" s="439">
        <v>11266.1</v>
      </c>
      <c r="AC23" s="460">
        <v>0</v>
      </c>
      <c r="AD23" s="462">
        <v>0</v>
      </c>
      <c r="AE23" s="359">
        <v>27132.4</v>
      </c>
      <c r="AF23" s="465">
        <v>0</v>
      </c>
      <c r="AG23" s="426">
        <v>75.3</v>
      </c>
      <c r="AH23" s="399">
        <v>120</v>
      </c>
      <c r="AI23" s="493">
        <v>15087.1</v>
      </c>
      <c r="AJ23" s="486">
        <v>0</v>
      </c>
      <c r="AK23" s="465">
        <v>0</v>
      </c>
      <c r="AL23" s="465">
        <v>0</v>
      </c>
      <c r="AM23" s="462">
        <v>0</v>
      </c>
      <c r="AN23" s="465">
        <v>0</v>
      </c>
      <c r="AO23" s="465">
        <v>0</v>
      </c>
      <c r="AP23" s="467">
        <v>0</v>
      </c>
    </row>
    <row r="24" spans="2:42" s="58" customFormat="1" ht="15" customHeight="1">
      <c r="B24" s="324"/>
      <c r="C24" s="455"/>
      <c r="D24" s="459"/>
      <c r="E24" s="459"/>
      <c r="F24" s="459"/>
      <c r="G24" s="459"/>
      <c r="H24" s="460"/>
      <c r="I24" s="461"/>
      <c r="J24" s="465"/>
      <c r="K24" s="466"/>
      <c r="L24" s="468"/>
      <c r="M24" s="469"/>
      <c r="N24" s="487"/>
      <c r="O24" s="363"/>
      <c r="P24" s="359"/>
      <c r="Q24" s="460"/>
      <c r="R24" s="466"/>
      <c r="S24" s="460"/>
      <c r="T24" s="460"/>
      <c r="U24" s="363"/>
      <c r="V24" s="460"/>
      <c r="W24" s="460"/>
      <c r="X24" s="470"/>
      <c r="Y24" s="487"/>
      <c r="Z24" s="439"/>
      <c r="AA24" s="439"/>
      <c r="AB24" s="439"/>
      <c r="AC24" s="460"/>
      <c r="AD24" s="462"/>
      <c r="AE24" s="359"/>
      <c r="AF24" s="465"/>
      <c r="AG24" s="426"/>
      <c r="AH24" s="399"/>
      <c r="AI24" s="493"/>
      <c r="AJ24" s="486"/>
      <c r="AK24" s="465"/>
      <c r="AL24" s="465"/>
      <c r="AM24" s="462"/>
      <c r="AN24" s="465"/>
      <c r="AO24" s="465"/>
      <c r="AP24" s="467"/>
    </row>
    <row r="25" spans="2:42" s="58" customFormat="1" ht="15" customHeight="1">
      <c r="B25" s="324" t="s">
        <v>9</v>
      </c>
      <c r="C25" s="455">
        <f t="shared" si="3"/>
        <v>7429.5</v>
      </c>
      <c r="D25" s="459">
        <v>0</v>
      </c>
      <c r="E25" s="459">
        <v>0</v>
      </c>
      <c r="F25" s="459">
        <v>0</v>
      </c>
      <c r="G25" s="459">
        <v>0</v>
      </c>
      <c r="H25" s="442">
        <v>866</v>
      </c>
      <c r="I25" s="461">
        <v>0</v>
      </c>
      <c r="J25" s="440">
        <v>130</v>
      </c>
      <c r="K25" s="442">
        <v>411</v>
      </c>
      <c r="L25" s="465">
        <v>702.5</v>
      </c>
      <c r="M25" s="464">
        <v>251</v>
      </c>
      <c r="N25" s="487">
        <v>0</v>
      </c>
      <c r="O25" s="363">
        <v>218.9</v>
      </c>
      <c r="P25" s="359">
        <v>243.5</v>
      </c>
      <c r="Q25" s="460">
        <v>0</v>
      </c>
      <c r="R25" s="460">
        <v>167</v>
      </c>
      <c r="S25" s="460">
        <v>0</v>
      </c>
      <c r="T25" s="460">
        <v>0</v>
      </c>
      <c r="U25" s="427">
        <v>0</v>
      </c>
      <c r="V25" s="460">
        <v>0</v>
      </c>
      <c r="W25" s="460">
        <v>0</v>
      </c>
      <c r="X25" s="488">
        <v>0</v>
      </c>
      <c r="Y25" s="487">
        <v>0</v>
      </c>
      <c r="Z25" s="439">
        <v>0</v>
      </c>
      <c r="AA25" s="439">
        <v>0</v>
      </c>
      <c r="AB25" s="439">
        <v>2131.1</v>
      </c>
      <c r="AC25" s="460">
        <v>0</v>
      </c>
      <c r="AD25" s="462">
        <v>0</v>
      </c>
      <c r="AE25" s="359">
        <v>1548.5</v>
      </c>
      <c r="AF25" s="462">
        <v>0</v>
      </c>
      <c r="AG25" s="462">
        <v>0</v>
      </c>
      <c r="AH25" s="462">
        <v>0</v>
      </c>
      <c r="AI25" s="488">
        <v>760</v>
      </c>
      <c r="AJ25" s="486">
        <v>0</v>
      </c>
      <c r="AK25" s="465">
        <v>0</v>
      </c>
      <c r="AL25" s="465">
        <v>0</v>
      </c>
      <c r="AM25" s="465">
        <v>0</v>
      </c>
      <c r="AN25" s="465">
        <v>0</v>
      </c>
      <c r="AO25" s="465">
        <v>0</v>
      </c>
      <c r="AP25" s="467">
        <v>0</v>
      </c>
    </row>
    <row r="26" spans="2:42" s="58" customFormat="1" ht="15" customHeight="1">
      <c r="B26" s="324"/>
      <c r="C26" s="455"/>
      <c r="D26" s="459"/>
      <c r="E26" s="459"/>
      <c r="F26" s="459"/>
      <c r="G26" s="459"/>
      <c r="H26" s="442"/>
      <c r="I26" s="461"/>
      <c r="J26" s="440"/>
      <c r="K26" s="443"/>
      <c r="L26" s="465"/>
      <c r="M26" s="464"/>
      <c r="N26" s="487"/>
      <c r="O26" s="363"/>
      <c r="P26" s="363"/>
      <c r="Q26" s="460"/>
      <c r="R26" s="460"/>
      <c r="S26" s="460"/>
      <c r="T26" s="460"/>
      <c r="U26" s="427"/>
      <c r="V26" s="460"/>
      <c r="W26" s="460"/>
      <c r="X26" s="488"/>
      <c r="Y26" s="487"/>
      <c r="Z26" s="439"/>
      <c r="AA26" s="439"/>
      <c r="AB26" s="439"/>
      <c r="AC26" s="460"/>
      <c r="AD26" s="462"/>
      <c r="AE26" s="359"/>
      <c r="AF26" s="462"/>
      <c r="AG26" s="462"/>
      <c r="AH26" s="462"/>
      <c r="AI26" s="488"/>
      <c r="AJ26" s="486"/>
      <c r="AK26" s="465"/>
      <c r="AL26" s="465"/>
      <c r="AM26" s="465"/>
      <c r="AN26" s="465"/>
      <c r="AO26" s="465"/>
      <c r="AP26" s="467"/>
    </row>
    <row r="27" spans="2:43" s="58" customFormat="1" ht="15" customHeight="1">
      <c r="B27" s="324" t="s">
        <v>146</v>
      </c>
      <c r="C27" s="455">
        <f t="shared" si="3"/>
        <v>305208.6</v>
      </c>
      <c r="D27" s="462">
        <v>0</v>
      </c>
      <c r="E27" s="462">
        <v>0</v>
      </c>
      <c r="F27" s="462">
        <v>0</v>
      </c>
      <c r="G27" s="462">
        <v>0</v>
      </c>
      <c r="H27" s="460">
        <v>27192.7</v>
      </c>
      <c r="I27" s="463">
        <v>0</v>
      </c>
      <c r="J27" s="462">
        <v>17606.6</v>
      </c>
      <c r="K27" s="463">
        <v>17687.7</v>
      </c>
      <c r="L27" s="468">
        <v>22925.6</v>
      </c>
      <c r="M27" s="470">
        <v>1202.3</v>
      </c>
      <c r="N27" s="487">
        <v>0</v>
      </c>
      <c r="O27" s="363">
        <v>37601.6</v>
      </c>
      <c r="P27" s="363">
        <v>32294.6</v>
      </c>
      <c r="Q27" s="462">
        <v>0</v>
      </c>
      <c r="R27" s="465">
        <v>12994.9</v>
      </c>
      <c r="S27" s="462">
        <v>6062.3</v>
      </c>
      <c r="T27" s="462">
        <v>0</v>
      </c>
      <c r="U27" s="399">
        <v>1432</v>
      </c>
      <c r="V27" s="462">
        <v>0</v>
      </c>
      <c r="W27" s="462">
        <v>0</v>
      </c>
      <c r="X27" s="488">
        <v>0</v>
      </c>
      <c r="Y27" s="487">
        <v>0</v>
      </c>
      <c r="Z27" s="439">
        <v>0</v>
      </c>
      <c r="AA27" s="439">
        <v>0</v>
      </c>
      <c r="AB27" s="439">
        <v>20554.8</v>
      </c>
      <c r="AC27" s="462">
        <v>0</v>
      </c>
      <c r="AD27" s="462">
        <v>0</v>
      </c>
      <c r="AE27" s="359">
        <v>37784.2</v>
      </c>
      <c r="AF27" s="462">
        <v>447.2</v>
      </c>
      <c r="AG27" s="465">
        <v>14787.2</v>
      </c>
      <c r="AH27" s="465">
        <v>5246.8</v>
      </c>
      <c r="AI27" s="488">
        <v>49350.6</v>
      </c>
      <c r="AJ27" s="486">
        <v>0</v>
      </c>
      <c r="AK27" s="465">
        <v>0</v>
      </c>
      <c r="AL27" s="465">
        <v>0</v>
      </c>
      <c r="AM27" s="465">
        <v>37.5</v>
      </c>
      <c r="AN27" s="465">
        <v>0</v>
      </c>
      <c r="AO27" s="465">
        <v>0</v>
      </c>
      <c r="AP27" s="467">
        <v>0</v>
      </c>
      <c r="AQ27" s="471"/>
    </row>
    <row r="28" spans="2:43" s="58" customFormat="1" ht="15" customHeight="1">
      <c r="B28" s="324"/>
      <c r="C28" s="455"/>
      <c r="D28" s="462"/>
      <c r="E28" s="462"/>
      <c r="F28" s="462"/>
      <c r="G28" s="462"/>
      <c r="H28" s="460"/>
      <c r="I28" s="463"/>
      <c r="J28" s="462"/>
      <c r="K28" s="463"/>
      <c r="L28" s="468"/>
      <c r="M28" s="470"/>
      <c r="N28" s="487"/>
      <c r="O28" s="363"/>
      <c r="P28" s="363"/>
      <c r="Q28" s="462"/>
      <c r="R28" s="465"/>
      <c r="S28" s="462"/>
      <c r="T28" s="462"/>
      <c r="U28" s="399"/>
      <c r="V28" s="462"/>
      <c r="W28" s="462"/>
      <c r="X28" s="488"/>
      <c r="Y28" s="487"/>
      <c r="Z28" s="439"/>
      <c r="AA28" s="439"/>
      <c r="AB28" s="439"/>
      <c r="AC28" s="462"/>
      <c r="AD28" s="462"/>
      <c r="AE28" s="359"/>
      <c r="AF28" s="462"/>
      <c r="AG28" s="465"/>
      <c r="AH28" s="465"/>
      <c r="AI28" s="488"/>
      <c r="AJ28" s="486"/>
      <c r="AK28" s="465"/>
      <c r="AL28" s="465"/>
      <c r="AM28" s="465"/>
      <c r="AN28" s="465"/>
      <c r="AO28" s="465"/>
      <c r="AP28" s="472"/>
      <c r="AQ28" s="471"/>
    </row>
    <row r="29" spans="2:43" s="58" customFormat="1" ht="15" customHeight="1">
      <c r="B29" s="324" t="s">
        <v>147</v>
      </c>
      <c r="C29" s="455">
        <f t="shared" si="3"/>
        <v>221444</v>
      </c>
      <c r="D29" s="462">
        <v>0</v>
      </c>
      <c r="E29" s="462">
        <v>0</v>
      </c>
      <c r="F29" s="462">
        <v>0</v>
      </c>
      <c r="G29" s="462">
        <v>0</v>
      </c>
      <c r="H29" s="442">
        <v>14393.5</v>
      </c>
      <c r="I29" s="463">
        <v>0</v>
      </c>
      <c r="J29" s="440">
        <v>3.2</v>
      </c>
      <c r="K29" s="443">
        <v>21195.8</v>
      </c>
      <c r="L29" s="440">
        <v>26388.6</v>
      </c>
      <c r="M29" s="441">
        <v>36189.9</v>
      </c>
      <c r="N29" s="489">
        <v>0</v>
      </c>
      <c r="O29" s="359">
        <v>19852.3</v>
      </c>
      <c r="P29" s="359">
        <v>21397.4</v>
      </c>
      <c r="Q29" s="459">
        <v>0</v>
      </c>
      <c r="R29" s="459">
        <v>5354.4</v>
      </c>
      <c r="S29" s="459">
        <v>211</v>
      </c>
      <c r="T29" s="459">
        <v>0</v>
      </c>
      <c r="U29" s="422">
        <v>362</v>
      </c>
      <c r="V29" s="459">
        <v>0</v>
      </c>
      <c r="W29" s="459">
        <v>0</v>
      </c>
      <c r="X29" s="490">
        <v>0</v>
      </c>
      <c r="Y29" s="489">
        <v>0</v>
      </c>
      <c r="Z29" s="439">
        <v>0</v>
      </c>
      <c r="AA29" s="439">
        <v>0</v>
      </c>
      <c r="AB29" s="439">
        <v>33492.2</v>
      </c>
      <c r="AC29" s="459">
        <v>0</v>
      </c>
      <c r="AD29" s="462">
        <v>0</v>
      </c>
      <c r="AE29" s="362">
        <v>21819.1</v>
      </c>
      <c r="AF29" s="462">
        <v>0</v>
      </c>
      <c r="AG29" s="440">
        <v>1674.5</v>
      </c>
      <c r="AH29" s="440">
        <v>1597</v>
      </c>
      <c r="AI29" s="494">
        <v>15959.5</v>
      </c>
      <c r="AJ29" s="486">
        <v>0</v>
      </c>
      <c r="AK29" s="465">
        <v>0</v>
      </c>
      <c r="AL29" s="465">
        <v>0</v>
      </c>
      <c r="AM29" s="440">
        <v>1553.6</v>
      </c>
      <c r="AN29" s="465">
        <v>0</v>
      </c>
      <c r="AO29" s="465">
        <v>0</v>
      </c>
      <c r="AP29" s="407">
        <v>0</v>
      </c>
      <c r="AQ29" s="473"/>
    </row>
    <row r="30" spans="2:43" s="58" customFormat="1" ht="15" customHeight="1" thickBot="1">
      <c r="B30" s="474"/>
      <c r="C30" s="375"/>
      <c r="D30" s="475"/>
      <c r="E30" s="475"/>
      <c r="F30" s="475"/>
      <c r="G30" s="475"/>
      <c r="H30" s="476">
        <v>0</v>
      </c>
      <c r="I30" s="477">
        <v>0</v>
      </c>
      <c r="J30" s="436">
        <v>0</v>
      </c>
      <c r="K30" s="437">
        <v>0</v>
      </c>
      <c r="L30" s="436">
        <v>0</v>
      </c>
      <c r="M30" s="478">
        <v>0</v>
      </c>
      <c r="N30" s="491"/>
      <c r="O30" s="417"/>
      <c r="P30" s="312"/>
      <c r="Q30" s="479"/>
      <c r="R30" s="479"/>
      <c r="S30" s="479"/>
      <c r="T30" s="479"/>
      <c r="U30" s="480"/>
      <c r="V30" s="479"/>
      <c r="W30" s="479"/>
      <c r="X30" s="492"/>
      <c r="Y30" s="491"/>
      <c r="Z30" s="438"/>
      <c r="AA30" s="438"/>
      <c r="AB30" s="438"/>
      <c r="AC30" s="479"/>
      <c r="AD30" s="481"/>
      <c r="AE30" s="475"/>
      <c r="AF30" s="436"/>
      <c r="AG30" s="436"/>
      <c r="AH30" s="436"/>
      <c r="AI30" s="495"/>
      <c r="AJ30" s="496"/>
      <c r="AK30" s="436"/>
      <c r="AL30" s="436"/>
      <c r="AM30" s="436"/>
      <c r="AN30" s="436"/>
      <c r="AO30" s="436"/>
      <c r="AP30" s="482"/>
      <c r="AQ30" s="341"/>
    </row>
    <row r="31" ht="15" customHeight="1">
      <c r="C31" s="419"/>
    </row>
  </sheetData>
  <sheetProtection/>
  <mergeCells count="97">
    <mergeCell ref="AF5:AG5"/>
    <mergeCell ref="AP5:AQ5"/>
    <mergeCell ref="C2:M2"/>
    <mergeCell ref="C3:M3"/>
    <mergeCell ref="AN8:AN11"/>
    <mergeCell ref="AO8:AO11"/>
    <mergeCell ref="AP8:AP11"/>
    <mergeCell ref="N7:X7"/>
    <mergeCell ref="Y7:AI7"/>
    <mergeCell ref="AJ7:AP7"/>
    <mergeCell ref="AH8:AH11"/>
    <mergeCell ref="AI8:AI11"/>
    <mergeCell ref="AJ8:AJ11"/>
    <mergeCell ref="AK8:AK11"/>
    <mergeCell ref="AL8:AL11"/>
    <mergeCell ref="AM8:AM11"/>
    <mergeCell ref="R12:R13"/>
    <mergeCell ref="R8:R11"/>
    <mergeCell ref="T8:T11"/>
    <mergeCell ref="AA12:AA13"/>
    <mergeCell ref="Z12:Z13"/>
    <mergeCell ref="AB12:AB13"/>
    <mergeCell ref="AB8:AB11"/>
    <mergeCell ref="Y12:Y13"/>
    <mergeCell ref="AC12:AC13"/>
    <mergeCell ref="AP12:AP13"/>
    <mergeCell ref="AJ12:AJ13"/>
    <mergeCell ref="AK12:A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S12:S13"/>
    <mergeCell ref="T12:T13"/>
    <mergeCell ref="U12:U13"/>
    <mergeCell ref="V12:V13"/>
    <mergeCell ref="W12:W13"/>
    <mergeCell ref="X12:X13"/>
    <mergeCell ref="N12:N13"/>
    <mergeCell ref="O12:O13"/>
    <mergeCell ref="P12:P13"/>
    <mergeCell ref="Q12:Q13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AC8:AC11"/>
    <mergeCell ref="AD8:AD11"/>
    <mergeCell ref="AE8:AE11"/>
    <mergeCell ref="N8:N11"/>
    <mergeCell ref="O8:O11"/>
    <mergeCell ref="Z8:Z11"/>
    <mergeCell ref="U8:U11"/>
    <mergeCell ref="W8:W11"/>
    <mergeCell ref="Y8:Y11"/>
    <mergeCell ref="AA8:AA11"/>
    <mergeCell ref="AF8:AF11"/>
    <mergeCell ref="AG8:AG11"/>
    <mergeCell ref="G6:J6"/>
    <mergeCell ref="D7:M7"/>
    <mergeCell ref="I8:I11"/>
    <mergeCell ref="X8:X11"/>
    <mergeCell ref="J8:J11"/>
    <mergeCell ref="K8:K11"/>
    <mergeCell ref="M8:M11"/>
    <mergeCell ref="S8:S11"/>
    <mergeCell ref="B7:B11"/>
    <mergeCell ref="C7:C11"/>
    <mergeCell ref="E8:E11"/>
    <mergeCell ref="L8:L11"/>
    <mergeCell ref="G8:G11"/>
    <mergeCell ref="D8:D11"/>
    <mergeCell ref="F8:F11"/>
    <mergeCell ref="H8:H11"/>
    <mergeCell ref="P8:P11"/>
    <mergeCell ref="Q8:Q11"/>
    <mergeCell ref="R6:S6"/>
    <mergeCell ref="L5:M5"/>
    <mergeCell ref="V8:V11"/>
    <mergeCell ref="V5:W5"/>
  </mergeCells>
  <printOptions/>
  <pageMargins left="2.17" right="0.7" top="1" bottom="0.7" header="0.511811023622047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C51"/>
  <sheetViews>
    <sheetView tabSelected="1" zoomScale="70" zoomScaleNormal="70" zoomScalePageLayoutView="0" workbookViewId="0" topLeftCell="A5">
      <pane xSplit="3" ySplit="8" topLeftCell="X13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X8" sqref="X8:X11"/>
    </sheetView>
  </sheetViews>
  <sheetFormatPr defaultColWidth="9.140625" defaultRowHeight="16.5" customHeight="1"/>
  <cols>
    <col min="1" max="1" width="12.140625" style="58" customWidth="1"/>
    <col min="2" max="2" width="43.140625" style="58" customWidth="1"/>
    <col min="3" max="3" width="13.57421875" style="58" customWidth="1"/>
    <col min="4" max="43" width="12.00390625" style="58" customWidth="1"/>
    <col min="44" max="44" width="12.421875" style="58" customWidth="1"/>
    <col min="45" max="94" width="12.00390625" style="58" customWidth="1"/>
    <col min="95" max="95" width="14.421875" style="58" customWidth="1"/>
    <col min="96" max="105" width="12.00390625" style="58" customWidth="1"/>
    <col min="106" max="106" width="13.57421875" style="58" customWidth="1"/>
    <col min="107" max="108" width="11.421875" style="58" customWidth="1"/>
    <col min="109" max="109" width="12.00390625" style="58" customWidth="1"/>
    <col min="110" max="112" width="10.57421875" style="58" customWidth="1"/>
    <col min="113" max="113" width="12.00390625" style="58" customWidth="1"/>
    <col min="114" max="114" width="10.28125" style="58" customWidth="1"/>
    <col min="115" max="115" width="9.00390625" style="58" customWidth="1"/>
    <col min="116" max="116" width="12.00390625" style="58" customWidth="1"/>
    <col min="117" max="117" width="9.7109375" style="58" customWidth="1"/>
    <col min="118" max="118" width="10.57421875" style="58" customWidth="1"/>
    <col min="119" max="119" width="10.140625" style="58" customWidth="1"/>
    <col min="120" max="123" width="10.57421875" style="58" customWidth="1"/>
    <col min="124" max="16384" width="9.140625" style="58" customWidth="1"/>
  </cols>
  <sheetData>
    <row r="2" spans="2:24" ht="16.5" customHeight="1">
      <c r="B2" s="444"/>
      <c r="C2" s="1110" t="s">
        <v>411</v>
      </c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X2" s="497"/>
    </row>
    <row r="3" spans="2:107" ht="16.5" customHeight="1">
      <c r="B3" s="445"/>
      <c r="C3" s="1009" t="s">
        <v>390</v>
      </c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AR3" s="385"/>
      <c r="AS3" s="385"/>
      <c r="AT3" s="385"/>
      <c r="AU3" s="385"/>
      <c r="AV3" s="385"/>
      <c r="AW3" s="385"/>
      <c r="AX3" s="385"/>
      <c r="AY3" s="385"/>
      <c r="AZ3" s="501"/>
      <c r="BA3" s="502"/>
      <c r="BB3" s="502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503"/>
      <c r="CG3" s="385"/>
      <c r="CH3" s="385"/>
      <c r="CI3" s="385"/>
      <c r="CJ3" s="385"/>
      <c r="CK3" s="503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  <c r="CY3" s="385"/>
      <c r="CZ3" s="385"/>
      <c r="DA3" s="385"/>
      <c r="DB3" s="385"/>
      <c r="DC3" s="504"/>
    </row>
    <row r="4" spans="1:107" ht="16.5" customHeight="1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9"/>
      <c r="N4" s="500"/>
      <c r="O4" s="340"/>
      <c r="AR4" s="385"/>
      <c r="AS4" s="385"/>
      <c r="AT4" s="385"/>
      <c r="AU4" s="385"/>
      <c r="AV4" s="385"/>
      <c r="AW4" s="385"/>
      <c r="AX4" s="385"/>
      <c r="AY4" s="385"/>
      <c r="AZ4" s="501"/>
      <c r="BA4" s="502"/>
      <c r="BB4" s="502"/>
      <c r="BC4" s="385"/>
      <c r="BD4" s="385"/>
      <c r="BE4" s="385"/>
      <c r="BF4" s="385"/>
      <c r="BG4" s="385"/>
      <c r="BH4" s="385"/>
      <c r="BI4" s="385"/>
      <c r="BJ4" s="385"/>
      <c r="BK4" s="385"/>
      <c r="BL4" s="385"/>
      <c r="BM4" s="385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503"/>
      <c r="CG4" s="385"/>
      <c r="CH4" s="385"/>
      <c r="CI4" s="385"/>
      <c r="CJ4" s="385"/>
      <c r="CK4" s="503"/>
      <c r="CL4" s="385"/>
      <c r="CM4" s="385"/>
      <c r="CN4" s="385"/>
      <c r="CO4" s="385"/>
      <c r="CP4" s="385"/>
      <c r="CQ4" s="385"/>
      <c r="CR4" s="385"/>
      <c r="CS4" s="385"/>
      <c r="CT4" s="385"/>
      <c r="CU4" s="385"/>
      <c r="CV4" s="385"/>
      <c r="CW4" s="385"/>
      <c r="CX4" s="385"/>
      <c r="CY4" s="385"/>
      <c r="CZ4" s="385"/>
      <c r="DA4" s="385"/>
      <c r="DB4" s="385"/>
      <c r="DC4" s="504"/>
    </row>
    <row r="5" spans="1:133" ht="16.5" customHeight="1">
      <c r="A5" s="498"/>
      <c r="B5" s="498"/>
      <c r="C5" s="498"/>
      <c r="D5" s="1457"/>
      <c r="E5" s="1457"/>
      <c r="F5" s="1457"/>
      <c r="G5" s="1457"/>
      <c r="H5" s="1457"/>
      <c r="I5" s="1457"/>
      <c r="J5" s="1457"/>
      <c r="K5" s="1457"/>
      <c r="L5" s="1457"/>
      <c r="M5" s="1458"/>
      <c r="N5" s="1459"/>
      <c r="O5" s="1460"/>
      <c r="P5" s="1461"/>
      <c r="Q5" s="1457"/>
      <c r="R5" s="1457"/>
      <c r="S5" s="1462"/>
      <c r="T5" s="1462"/>
      <c r="U5" s="1462"/>
      <c r="V5" s="1462"/>
      <c r="W5" s="1462"/>
      <c r="X5" s="1462"/>
      <c r="Y5" s="1462"/>
      <c r="Z5" s="1462"/>
      <c r="AA5" s="1462"/>
      <c r="AB5" s="1463"/>
      <c r="AC5" s="1464"/>
      <c r="AD5" s="1465"/>
      <c r="AE5" s="1466"/>
      <c r="AF5" s="1462"/>
      <c r="AG5" s="1462"/>
      <c r="AH5" s="1457"/>
      <c r="AI5" s="1457"/>
      <c r="AJ5" s="1457"/>
      <c r="AK5" s="1457"/>
      <c r="AL5" s="1457"/>
      <c r="AM5" s="1457"/>
      <c r="AN5" s="1457"/>
      <c r="AO5" s="1457"/>
      <c r="AP5" s="1457"/>
      <c r="AQ5" s="1458"/>
      <c r="AR5" s="1459"/>
      <c r="AS5" s="1460"/>
      <c r="AT5" s="1461"/>
      <c r="AU5" s="1457"/>
      <c r="AV5" s="1457"/>
      <c r="AW5" s="1462"/>
      <c r="AX5" s="1462"/>
      <c r="AY5" s="1462"/>
      <c r="AZ5" s="1462"/>
      <c r="BA5" s="1462"/>
      <c r="BB5" s="1462"/>
      <c r="BC5" s="1462"/>
      <c r="BD5" s="1462"/>
      <c r="BE5" s="1462"/>
      <c r="BF5" s="1463"/>
      <c r="BG5" s="1464"/>
      <c r="BH5" s="1465"/>
      <c r="BI5" s="1466"/>
      <c r="BJ5" s="1462"/>
      <c r="BK5" s="1462"/>
      <c r="BL5" s="1457"/>
      <c r="BM5" s="1457"/>
      <c r="BN5" s="1457"/>
      <c r="BO5" s="1457"/>
      <c r="BP5" s="1457"/>
      <c r="BQ5" s="1457"/>
      <c r="BR5" s="1457"/>
      <c r="BS5" s="1457"/>
      <c r="BT5" s="1457"/>
      <c r="BU5" s="1458"/>
      <c r="BV5" s="1459"/>
      <c r="BW5" s="1460"/>
      <c r="BX5" s="1461"/>
      <c r="BY5" s="1457"/>
      <c r="BZ5" s="1457"/>
      <c r="CA5" s="1462"/>
      <c r="CB5" s="1462"/>
      <c r="CC5" s="1462"/>
      <c r="CD5" s="1462"/>
      <c r="CE5" s="1462"/>
      <c r="CF5" s="1462"/>
      <c r="CG5" s="1462"/>
      <c r="CH5" s="1462"/>
      <c r="CI5" s="1462"/>
      <c r="CJ5" s="1463"/>
      <c r="CK5" s="1464"/>
      <c r="CL5" s="1465"/>
      <c r="CM5" s="1466"/>
      <c r="CN5" s="1462"/>
      <c r="CO5" s="1462"/>
      <c r="CP5" s="1457"/>
      <c r="CQ5" s="1457"/>
      <c r="CR5" s="1457"/>
      <c r="CS5" s="1457"/>
      <c r="CT5" s="1457"/>
      <c r="CU5" s="1457"/>
      <c r="CV5" s="1457"/>
      <c r="CW5" s="1457"/>
      <c r="CX5" s="1457"/>
      <c r="CY5" s="1458"/>
      <c r="CZ5" s="1459"/>
      <c r="DA5" s="1460"/>
      <c r="DB5" s="1461"/>
      <c r="DC5" s="1457"/>
      <c r="DD5" s="1457"/>
      <c r="DE5" s="1462"/>
      <c r="DF5" s="1462"/>
      <c r="DG5" s="1462"/>
      <c r="DH5" s="1462"/>
      <c r="DI5" s="1462"/>
      <c r="DJ5" s="1462"/>
      <c r="DK5" s="1462"/>
      <c r="DL5" s="1462"/>
      <c r="DM5" s="1462"/>
      <c r="DN5" s="1463"/>
      <c r="DO5" s="1464"/>
      <c r="DP5" s="1465"/>
      <c r="DQ5" s="1466"/>
      <c r="DR5" s="1462"/>
      <c r="DS5" s="1462"/>
      <c r="DX5" s="1462"/>
      <c r="DY5" s="1462"/>
      <c r="DZ5" s="1463"/>
      <c r="EA5" s="1464"/>
      <c r="EB5" s="1465"/>
      <c r="EC5" s="1466"/>
    </row>
    <row r="6" spans="1:127" s="393" customFormat="1" ht="16.5" customHeight="1" thickBot="1">
      <c r="A6" s="553"/>
      <c r="B6" s="553"/>
      <c r="C6" s="553"/>
      <c r="D6" s="554"/>
      <c r="E6" s="554"/>
      <c r="F6" s="554"/>
      <c r="G6" s="1115"/>
      <c r="H6" s="1115"/>
      <c r="I6" s="390"/>
      <c r="J6" s="555"/>
      <c r="K6" s="555"/>
      <c r="L6" s="556"/>
      <c r="M6" s="556"/>
      <c r="N6" s="555"/>
      <c r="Q6" s="555" t="s">
        <v>54</v>
      </c>
      <c r="R6" s="393" t="s">
        <v>46</v>
      </c>
      <c r="U6" s="557"/>
      <c r="V6" s="557"/>
      <c r="W6" s="353"/>
      <c r="X6" s="556"/>
      <c r="Y6" s="556"/>
      <c r="Z6" s="556"/>
      <c r="AA6" s="556"/>
      <c r="AB6" s="556"/>
      <c r="AC6" s="556"/>
      <c r="AD6" s="556"/>
      <c r="AE6" s="555"/>
      <c r="AF6" s="555" t="s">
        <v>54</v>
      </c>
      <c r="AG6" s="393" t="s">
        <v>46</v>
      </c>
      <c r="AH6" s="556"/>
      <c r="AI6" s="556"/>
      <c r="AJ6" s="556"/>
      <c r="AK6" s="556"/>
      <c r="AL6" s="556"/>
      <c r="AM6" s="556"/>
      <c r="AN6" s="556"/>
      <c r="AO6" s="556"/>
      <c r="AP6" s="555"/>
      <c r="AQ6" s="555"/>
      <c r="AR6" s="556"/>
      <c r="AS6" s="556"/>
      <c r="AT6" s="556"/>
      <c r="AU6" s="555" t="s">
        <v>54</v>
      </c>
      <c r="AV6" s="393" t="s">
        <v>46</v>
      </c>
      <c r="AW6" s="556"/>
      <c r="AX6" s="556"/>
      <c r="AY6" s="556"/>
      <c r="AZ6" s="556"/>
      <c r="BA6" s="555"/>
      <c r="BB6" s="555"/>
      <c r="BC6" s="556"/>
      <c r="BD6" s="556"/>
      <c r="BE6" s="556"/>
      <c r="BF6" s="556"/>
      <c r="BG6" s="556"/>
      <c r="BH6" s="556"/>
      <c r="BI6" s="556"/>
      <c r="BJ6" s="555" t="s">
        <v>54</v>
      </c>
      <c r="BK6" s="393" t="s">
        <v>46</v>
      </c>
      <c r="BL6" s="555"/>
      <c r="BM6" s="555"/>
      <c r="BN6" s="556"/>
      <c r="BO6" s="556"/>
      <c r="BP6" s="556"/>
      <c r="BQ6" s="556"/>
      <c r="BR6" s="556"/>
      <c r="BS6" s="556"/>
      <c r="BT6" s="556"/>
      <c r="BU6" s="556"/>
      <c r="BV6" s="556"/>
      <c r="BW6" s="555"/>
      <c r="BX6" s="555"/>
      <c r="BY6" s="555" t="s">
        <v>54</v>
      </c>
      <c r="BZ6" s="393" t="s">
        <v>46</v>
      </c>
      <c r="CA6" s="556"/>
      <c r="CB6" s="556"/>
      <c r="CC6" s="556"/>
      <c r="CD6" s="556"/>
      <c r="CE6" s="556"/>
      <c r="CF6" s="556"/>
      <c r="CG6" s="556"/>
      <c r="CH6" s="555"/>
      <c r="CI6" s="555"/>
      <c r="CJ6" s="556"/>
      <c r="CK6" s="556"/>
      <c r="CL6" s="556"/>
      <c r="CM6" s="556"/>
      <c r="CN6" s="555" t="s">
        <v>54</v>
      </c>
      <c r="CO6" s="393" t="s">
        <v>46</v>
      </c>
      <c r="CP6" s="555"/>
      <c r="CQ6" s="555"/>
      <c r="CR6" s="556"/>
      <c r="CS6" s="556"/>
      <c r="CT6" s="556"/>
      <c r="CU6" s="556"/>
      <c r="CV6" s="556"/>
      <c r="CW6" s="556"/>
      <c r="CX6" s="556"/>
      <c r="CY6" s="556"/>
      <c r="CZ6" s="556"/>
      <c r="DA6" s="555"/>
      <c r="DB6" s="318" t="s">
        <v>54</v>
      </c>
      <c r="DC6" s="558" t="s">
        <v>46</v>
      </c>
      <c r="DD6" s="556"/>
      <c r="DE6" s="556"/>
      <c r="DF6" s="556"/>
      <c r="DG6" s="556"/>
      <c r="DH6" s="556"/>
      <c r="DI6" s="556"/>
      <c r="DJ6" s="556"/>
      <c r="DK6" s="556"/>
      <c r="DL6" s="556"/>
      <c r="DM6" s="556"/>
      <c r="DO6" s="556"/>
      <c r="DP6" s="556"/>
      <c r="DQ6" s="556"/>
      <c r="DR6" s="1004" t="s">
        <v>54</v>
      </c>
      <c r="DS6" s="1004"/>
      <c r="DT6" s="58"/>
      <c r="DU6" s="58"/>
      <c r="DV6" s="58"/>
      <c r="DW6" s="58"/>
    </row>
    <row r="7" spans="1:123" ht="16.5" customHeight="1">
      <c r="A7" s="1121" t="s">
        <v>111</v>
      </c>
      <c r="B7" s="1087"/>
      <c r="C7" s="1014" t="s">
        <v>2</v>
      </c>
      <c r="D7" s="992" t="s">
        <v>223</v>
      </c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3"/>
      <c r="Q7" s="1467"/>
      <c r="R7" s="1111" t="s">
        <v>223</v>
      </c>
      <c r="S7" s="993"/>
      <c r="T7" s="993"/>
      <c r="U7" s="993"/>
      <c r="V7" s="993"/>
      <c r="W7" s="993"/>
      <c r="X7" s="993"/>
      <c r="Y7" s="993"/>
      <c r="Z7" s="993"/>
      <c r="AA7" s="993"/>
      <c r="AB7" s="993"/>
      <c r="AC7" s="993"/>
      <c r="AD7" s="993"/>
      <c r="AE7" s="993"/>
      <c r="AF7" s="994"/>
      <c r="AG7" s="1132" t="s">
        <v>223</v>
      </c>
      <c r="AH7" s="1133"/>
      <c r="AI7" s="1133"/>
      <c r="AJ7" s="1133"/>
      <c r="AK7" s="1133"/>
      <c r="AL7" s="1133"/>
      <c r="AM7" s="1133"/>
      <c r="AN7" s="1133"/>
      <c r="AO7" s="1133"/>
      <c r="AP7" s="1133"/>
      <c r="AQ7" s="1133"/>
      <c r="AR7" s="1133"/>
      <c r="AS7" s="1133"/>
      <c r="AT7" s="1133"/>
      <c r="AU7" s="1134"/>
      <c r="AV7" s="1132" t="s">
        <v>223</v>
      </c>
      <c r="AW7" s="1133"/>
      <c r="AX7" s="1133"/>
      <c r="AY7" s="1133"/>
      <c r="AZ7" s="1133"/>
      <c r="BA7" s="1133"/>
      <c r="BB7" s="1133"/>
      <c r="BC7" s="1133"/>
      <c r="BD7" s="1133"/>
      <c r="BE7" s="1133"/>
      <c r="BF7" s="1133"/>
      <c r="BG7" s="1133"/>
      <c r="BH7" s="1133"/>
      <c r="BI7" s="1133"/>
      <c r="BJ7" s="1134"/>
      <c r="BK7" s="1132" t="s">
        <v>223</v>
      </c>
      <c r="BL7" s="1133"/>
      <c r="BM7" s="1133"/>
      <c r="BN7" s="1133"/>
      <c r="BO7" s="1133"/>
      <c r="BP7" s="1133"/>
      <c r="BQ7" s="1133"/>
      <c r="BR7" s="1133"/>
      <c r="BS7" s="1133"/>
      <c r="BT7" s="1133"/>
      <c r="BU7" s="1133"/>
      <c r="BV7" s="1133"/>
      <c r="BW7" s="1133"/>
      <c r="BX7" s="1133"/>
      <c r="BY7" s="1134"/>
      <c r="BZ7" s="1132" t="s">
        <v>223</v>
      </c>
      <c r="CA7" s="1133"/>
      <c r="CB7" s="1133"/>
      <c r="CC7" s="1133"/>
      <c r="CD7" s="1133"/>
      <c r="CE7" s="1133"/>
      <c r="CF7" s="1133"/>
      <c r="CG7" s="1133"/>
      <c r="CH7" s="1133"/>
      <c r="CI7" s="1133"/>
      <c r="CJ7" s="1133"/>
      <c r="CK7" s="1133"/>
      <c r="CL7" s="1133"/>
      <c r="CM7" s="1133"/>
      <c r="CN7" s="1134"/>
      <c r="CO7" s="993" t="s">
        <v>135</v>
      </c>
      <c r="CP7" s="993"/>
      <c r="CQ7" s="994"/>
      <c r="CR7" s="1111" t="s">
        <v>53</v>
      </c>
      <c r="CS7" s="993"/>
      <c r="CT7" s="993"/>
      <c r="CU7" s="993"/>
      <c r="CV7" s="993"/>
      <c r="CW7" s="993"/>
      <c r="CX7" s="993"/>
      <c r="CY7" s="993"/>
      <c r="CZ7" s="993"/>
      <c r="DA7" s="993"/>
      <c r="DB7" s="994"/>
      <c r="DC7" s="1111" t="s">
        <v>238</v>
      </c>
      <c r="DD7" s="993"/>
      <c r="DE7" s="993"/>
      <c r="DF7" s="993"/>
      <c r="DG7" s="993"/>
      <c r="DH7" s="993"/>
      <c r="DI7" s="993"/>
      <c r="DJ7" s="993"/>
      <c r="DK7" s="993"/>
      <c r="DL7" s="993"/>
      <c r="DM7" s="993"/>
      <c r="DN7" s="994"/>
      <c r="DO7" s="992" t="s">
        <v>238</v>
      </c>
      <c r="DP7" s="993"/>
      <c r="DQ7" s="993"/>
      <c r="DR7" s="993"/>
      <c r="DS7" s="994"/>
    </row>
    <row r="8" spans="1:123" ht="16.5" customHeight="1">
      <c r="A8" s="1122"/>
      <c r="B8" s="1012"/>
      <c r="C8" s="996"/>
      <c r="D8" s="995" t="s">
        <v>88</v>
      </c>
      <c r="E8" s="995" t="s">
        <v>165</v>
      </c>
      <c r="F8" s="995" t="s">
        <v>149</v>
      </c>
      <c r="G8" s="995" t="s">
        <v>240</v>
      </c>
      <c r="H8" s="995" t="s">
        <v>166</v>
      </c>
      <c r="I8" s="995" t="s">
        <v>81</v>
      </c>
      <c r="J8" s="995" t="s">
        <v>83</v>
      </c>
      <c r="K8" s="995" t="s">
        <v>82</v>
      </c>
      <c r="L8" s="1011" t="s">
        <v>167</v>
      </c>
      <c r="M8" s="995" t="s">
        <v>93</v>
      </c>
      <c r="N8" s="995" t="s">
        <v>91</v>
      </c>
      <c r="O8" s="995" t="s">
        <v>80</v>
      </c>
      <c r="P8" s="995" t="s">
        <v>241</v>
      </c>
      <c r="Q8" s="989" t="s">
        <v>168</v>
      </c>
      <c r="R8" s="1120" t="s">
        <v>113</v>
      </c>
      <c r="S8" s="995" t="s">
        <v>373</v>
      </c>
      <c r="T8" s="995" t="s">
        <v>136</v>
      </c>
      <c r="U8" s="995" t="s">
        <v>169</v>
      </c>
      <c r="V8" s="995" t="s">
        <v>164</v>
      </c>
      <c r="W8" s="1011" t="s">
        <v>73</v>
      </c>
      <c r="X8" s="995" t="s">
        <v>156</v>
      </c>
      <c r="Y8" s="995" t="s">
        <v>74</v>
      </c>
      <c r="Z8" s="995" t="s">
        <v>150</v>
      </c>
      <c r="AA8" s="995" t="s">
        <v>250</v>
      </c>
      <c r="AB8" s="995" t="s">
        <v>155</v>
      </c>
      <c r="AC8" s="995" t="s">
        <v>85</v>
      </c>
      <c r="AD8" s="995" t="s">
        <v>224</v>
      </c>
      <c r="AE8" s="995" t="s">
        <v>225</v>
      </c>
      <c r="AF8" s="989" t="s">
        <v>170</v>
      </c>
      <c r="AG8" s="1120" t="s">
        <v>171</v>
      </c>
      <c r="AH8" s="995" t="s">
        <v>251</v>
      </c>
      <c r="AI8" s="995" t="s">
        <v>173</v>
      </c>
      <c r="AJ8" s="995" t="s">
        <v>142</v>
      </c>
      <c r="AK8" s="995" t="s">
        <v>160</v>
      </c>
      <c r="AL8" s="995" t="s">
        <v>161</v>
      </c>
      <c r="AM8" s="995" t="s">
        <v>151</v>
      </c>
      <c r="AN8" s="995" t="s">
        <v>174</v>
      </c>
      <c r="AO8" s="995" t="s">
        <v>175</v>
      </c>
      <c r="AP8" s="995" t="s">
        <v>87</v>
      </c>
      <c r="AQ8" s="995" t="s">
        <v>176</v>
      </c>
      <c r="AR8" s="1011" t="s">
        <v>226</v>
      </c>
      <c r="AS8" s="995" t="s">
        <v>177</v>
      </c>
      <c r="AT8" s="995" t="s">
        <v>84</v>
      </c>
      <c r="AU8" s="989" t="s">
        <v>178</v>
      </c>
      <c r="AV8" s="1120" t="s">
        <v>152</v>
      </c>
      <c r="AW8" s="995" t="s">
        <v>89</v>
      </c>
      <c r="AX8" s="995" t="s">
        <v>86</v>
      </c>
      <c r="AY8" s="995" t="s">
        <v>114</v>
      </c>
      <c r="AZ8" s="995" t="s">
        <v>228</v>
      </c>
      <c r="BA8" s="995" t="s">
        <v>227</v>
      </c>
      <c r="BB8" s="995" t="s">
        <v>179</v>
      </c>
      <c r="BC8" s="1011" t="s">
        <v>229</v>
      </c>
      <c r="BD8" s="995" t="s">
        <v>180</v>
      </c>
      <c r="BE8" s="995" t="s">
        <v>153</v>
      </c>
      <c r="BF8" s="995" t="s">
        <v>154</v>
      </c>
      <c r="BG8" s="995" t="s">
        <v>181</v>
      </c>
      <c r="BH8" s="995" t="s">
        <v>75</v>
      </c>
      <c r="BI8" s="995" t="s">
        <v>182</v>
      </c>
      <c r="BJ8" s="989" t="s">
        <v>183</v>
      </c>
      <c r="BK8" s="1120" t="s">
        <v>184</v>
      </c>
      <c r="BL8" s="995" t="s">
        <v>77</v>
      </c>
      <c r="BM8" s="995" t="s">
        <v>374</v>
      </c>
      <c r="BN8" s="1011" t="s">
        <v>185</v>
      </c>
      <c r="BO8" s="995" t="s">
        <v>186</v>
      </c>
      <c r="BP8" s="995" t="s">
        <v>187</v>
      </c>
      <c r="BQ8" s="995" t="s">
        <v>188</v>
      </c>
      <c r="BR8" s="995" t="s">
        <v>189</v>
      </c>
      <c r="BS8" s="995" t="s">
        <v>190</v>
      </c>
      <c r="BT8" s="995" t="s">
        <v>191</v>
      </c>
      <c r="BU8" s="995" t="s">
        <v>192</v>
      </c>
      <c r="BV8" s="995" t="s">
        <v>193</v>
      </c>
      <c r="BW8" s="995" t="s">
        <v>194</v>
      </c>
      <c r="BX8" s="995" t="s">
        <v>195</v>
      </c>
      <c r="BY8" s="1124" t="s">
        <v>196</v>
      </c>
      <c r="BZ8" s="1120" t="s">
        <v>197</v>
      </c>
      <c r="CA8" s="995" t="s">
        <v>198</v>
      </c>
      <c r="CB8" s="995" t="s">
        <v>232</v>
      </c>
      <c r="CC8" s="995" t="s">
        <v>199</v>
      </c>
      <c r="CD8" s="995" t="s">
        <v>200</v>
      </c>
      <c r="CE8" s="995" t="s">
        <v>78</v>
      </c>
      <c r="CF8" s="995" t="s">
        <v>231</v>
      </c>
      <c r="CG8" s="995" t="s">
        <v>202</v>
      </c>
      <c r="CH8" s="995" t="s">
        <v>157</v>
      </c>
      <c r="CI8" s="995" t="s">
        <v>203</v>
      </c>
      <c r="CJ8" s="1011" t="s">
        <v>246</v>
      </c>
      <c r="CK8" s="995" t="s">
        <v>205</v>
      </c>
      <c r="CL8" s="995" t="s">
        <v>234</v>
      </c>
      <c r="CM8" s="995" t="s">
        <v>162</v>
      </c>
      <c r="CN8" s="989" t="s">
        <v>163</v>
      </c>
      <c r="CO8" s="1011" t="s">
        <v>207</v>
      </c>
      <c r="CP8" s="995" t="s">
        <v>208</v>
      </c>
      <c r="CQ8" s="989" t="s">
        <v>233</v>
      </c>
      <c r="CR8" s="995" t="s">
        <v>133</v>
      </c>
      <c r="CS8" s="995" t="s">
        <v>237</v>
      </c>
      <c r="CT8" s="995" t="s">
        <v>134</v>
      </c>
      <c r="CU8" s="995" t="s">
        <v>211</v>
      </c>
      <c r="CV8" s="995" t="s">
        <v>100</v>
      </c>
      <c r="CW8" s="995" t="s">
        <v>236</v>
      </c>
      <c r="CX8" s="995" t="s">
        <v>235</v>
      </c>
      <c r="CY8" s="995" t="s">
        <v>71</v>
      </c>
      <c r="CZ8" s="995" t="s">
        <v>70</v>
      </c>
      <c r="DA8" s="995" t="s">
        <v>213</v>
      </c>
      <c r="DB8" s="989" t="s">
        <v>214</v>
      </c>
      <c r="DC8" s="995" t="s">
        <v>215</v>
      </c>
      <c r="DD8" s="995" t="s">
        <v>216</v>
      </c>
      <c r="DE8" s="995" t="s">
        <v>217</v>
      </c>
      <c r="DF8" s="995" t="s">
        <v>218</v>
      </c>
      <c r="DG8" s="995" t="s">
        <v>219</v>
      </c>
      <c r="DH8" s="995" t="s">
        <v>220</v>
      </c>
      <c r="DI8" s="995" t="s">
        <v>239</v>
      </c>
      <c r="DJ8" s="995" t="s">
        <v>69</v>
      </c>
      <c r="DK8" s="995" t="s">
        <v>425</v>
      </c>
      <c r="DL8" s="995" t="s">
        <v>277</v>
      </c>
      <c r="DM8" s="995" t="s">
        <v>280</v>
      </c>
      <c r="DN8" s="1127" t="s">
        <v>364</v>
      </c>
      <c r="DO8" s="995" t="s">
        <v>378</v>
      </c>
      <c r="DP8" s="995" t="s">
        <v>379</v>
      </c>
      <c r="DQ8" s="995" t="s">
        <v>382</v>
      </c>
      <c r="DR8" s="995" t="s">
        <v>381</v>
      </c>
      <c r="DS8" s="989" t="s">
        <v>389</v>
      </c>
    </row>
    <row r="9" spans="1:123" ht="16.5" customHeight="1">
      <c r="A9" s="1122"/>
      <c r="B9" s="1012"/>
      <c r="C9" s="996"/>
      <c r="D9" s="996"/>
      <c r="E9" s="996"/>
      <c r="F9" s="996"/>
      <c r="G9" s="996"/>
      <c r="H9" s="996"/>
      <c r="I9" s="996"/>
      <c r="J9" s="996"/>
      <c r="K9" s="996"/>
      <c r="L9" s="1012"/>
      <c r="M9" s="996"/>
      <c r="N9" s="996"/>
      <c r="O9" s="996"/>
      <c r="P9" s="996"/>
      <c r="Q9" s="990"/>
      <c r="R9" s="1007"/>
      <c r="S9" s="996"/>
      <c r="T9" s="996"/>
      <c r="U9" s="996"/>
      <c r="V9" s="996"/>
      <c r="W9" s="1012"/>
      <c r="X9" s="996"/>
      <c r="Y9" s="996"/>
      <c r="Z9" s="996"/>
      <c r="AA9" s="996"/>
      <c r="AB9" s="996"/>
      <c r="AC9" s="996"/>
      <c r="AD9" s="996"/>
      <c r="AE9" s="996"/>
      <c r="AF9" s="990"/>
      <c r="AG9" s="1007"/>
      <c r="AH9" s="996"/>
      <c r="AI9" s="996"/>
      <c r="AJ9" s="996"/>
      <c r="AK9" s="996"/>
      <c r="AL9" s="996"/>
      <c r="AM9" s="996"/>
      <c r="AN9" s="996"/>
      <c r="AO9" s="996"/>
      <c r="AP9" s="996"/>
      <c r="AQ9" s="996"/>
      <c r="AR9" s="1012"/>
      <c r="AS9" s="996"/>
      <c r="AT9" s="996"/>
      <c r="AU9" s="990"/>
      <c r="AV9" s="1007"/>
      <c r="AW9" s="996"/>
      <c r="AX9" s="996"/>
      <c r="AY9" s="996"/>
      <c r="AZ9" s="996"/>
      <c r="BA9" s="996"/>
      <c r="BB9" s="996"/>
      <c r="BC9" s="1012"/>
      <c r="BD9" s="996"/>
      <c r="BE9" s="996"/>
      <c r="BF9" s="996"/>
      <c r="BG9" s="996"/>
      <c r="BH9" s="996"/>
      <c r="BI9" s="996"/>
      <c r="BJ9" s="990"/>
      <c r="BK9" s="1007"/>
      <c r="BL9" s="996"/>
      <c r="BM9" s="996"/>
      <c r="BN9" s="1012"/>
      <c r="BO9" s="996"/>
      <c r="BP9" s="996"/>
      <c r="BQ9" s="996"/>
      <c r="BR9" s="996"/>
      <c r="BS9" s="996"/>
      <c r="BT9" s="996"/>
      <c r="BU9" s="996"/>
      <c r="BV9" s="996"/>
      <c r="BW9" s="996"/>
      <c r="BX9" s="996"/>
      <c r="BY9" s="1125"/>
      <c r="BZ9" s="1007"/>
      <c r="CA9" s="996"/>
      <c r="CB9" s="996"/>
      <c r="CC9" s="996"/>
      <c r="CD9" s="996"/>
      <c r="CE9" s="996"/>
      <c r="CF9" s="996"/>
      <c r="CG9" s="996"/>
      <c r="CH9" s="996"/>
      <c r="CI9" s="996"/>
      <c r="CJ9" s="1012"/>
      <c r="CK9" s="996"/>
      <c r="CL9" s="996"/>
      <c r="CM9" s="996"/>
      <c r="CN9" s="990"/>
      <c r="CO9" s="1012"/>
      <c r="CP9" s="996"/>
      <c r="CQ9" s="990"/>
      <c r="CR9" s="996"/>
      <c r="CS9" s="996"/>
      <c r="CT9" s="996"/>
      <c r="CU9" s="996"/>
      <c r="CV9" s="996"/>
      <c r="CW9" s="996"/>
      <c r="CX9" s="996"/>
      <c r="CY9" s="996"/>
      <c r="CZ9" s="996"/>
      <c r="DA9" s="996"/>
      <c r="DB9" s="990"/>
      <c r="DC9" s="996"/>
      <c r="DD9" s="996"/>
      <c r="DE9" s="996"/>
      <c r="DF9" s="996"/>
      <c r="DG9" s="996"/>
      <c r="DH9" s="996"/>
      <c r="DI9" s="996"/>
      <c r="DJ9" s="996"/>
      <c r="DK9" s="996"/>
      <c r="DL9" s="996"/>
      <c r="DM9" s="996"/>
      <c r="DN9" s="1128"/>
      <c r="DO9" s="996"/>
      <c r="DP9" s="996"/>
      <c r="DQ9" s="996"/>
      <c r="DR9" s="996"/>
      <c r="DS9" s="990"/>
    </row>
    <row r="10" spans="1:123" ht="16.5" customHeight="1">
      <c r="A10" s="1122"/>
      <c r="B10" s="1012"/>
      <c r="C10" s="996"/>
      <c r="D10" s="996"/>
      <c r="E10" s="996"/>
      <c r="F10" s="996"/>
      <c r="G10" s="996"/>
      <c r="H10" s="996"/>
      <c r="I10" s="996"/>
      <c r="J10" s="996"/>
      <c r="K10" s="996"/>
      <c r="L10" s="1012"/>
      <c r="M10" s="996"/>
      <c r="N10" s="996"/>
      <c r="O10" s="996"/>
      <c r="P10" s="996"/>
      <c r="Q10" s="990"/>
      <c r="R10" s="1007"/>
      <c r="S10" s="996"/>
      <c r="T10" s="996"/>
      <c r="U10" s="996"/>
      <c r="V10" s="996"/>
      <c r="W10" s="1012"/>
      <c r="X10" s="996"/>
      <c r="Y10" s="996"/>
      <c r="Z10" s="996"/>
      <c r="AA10" s="996"/>
      <c r="AB10" s="996"/>
      <c r="AC10" s="996"/>
      <c r="AD10" s="996"/>
      <c r="AE10" s="996"/>
      <c r="AF10" s="990"/>
      <c r="AG10" s="1007"/>
      <c r="AH10" s="996"/>
      <c r="AI10" s="996"/>
      <c r="AJ10" s="996"/>
      <c r="AK10" s="996"/>
      <c r="AL10" s="996"/>
      <c r="AM10" s="996"/>
      <c r="AN10" s="996"/>
      <c r="AO10" s="996"/>
      <c r="AP10" s="996"/>
      <c r="AQ10" s="996"/>
      <c r="AR10" s="1012"/>
      <c r="AS10" s="996"/>
      <c r="AT10" s="996"/>
      <c r="AU10" s="990"/>
      <c r="AV10" s="1007"/>
      <c r="AW10" s="996"/>
      <c r="AX10" s="996"/>
      <c r="AY10" s="996"/>
      <c r="AZ10" s="996"/>
      <c r="BA10" s="996"/>
      <c r="BB10" s="996"/>
      <c r="BC10" s="1012"/>
      <c r="BD10" s="996"/>
      <c r="BE10" s="996"/>
      <c r="BF10" s="996"/>
      <c r="BG10" s="996"/>
      <c r="BH10" s="996"/>
      <c r="BI10" s="996"/>
      <c r="BJ10" s="990"/>
      <c r="BK10" s="1007"/>
      <c r="BL10" s="996"/>
      <c r="BM10" s="996"/>
      <c r="BN10" s="1012"/>
      <c r="BO10" s="996"/>
      <c r="BP10" s="996"/>
      <c r="BQ10" s="996"/>
      <c r="BR10" s="996"/>
      <c r="BS10" s="996"/>
      <c r="BT10" s="996"/>
      <c r="BU10" s="996"/>
      <c r="BV10" s="996"/>
      <c r="BW10" s="996"/>
      <c r="BX10" s="996"/>
      <c r="BY10" s="1125"/>
      <c r="BZ10" s="1007"/>
      <c r="CA10" s="996"/>
      <c r="CB10" s="996"/>
      <c r="CC10" s="996"/>
      <c r="CD10" s="996"/>
      <c r="CE10" s="996"/>
      <c r="CF10" s="996"/>
      <c r="CG10" s="996"/>
      <c r="CH10" s="996"/>
      <c r="CI10" s="996"/>
      <c r="CJ10" s="1012"/>
      <c r="CK10" s="996"/>
      <c r="CL10" s="996"/>
      <c r="CM10" s="996"/>
      <c r="CN10" s="990"/>
      <c r="CO10" s="1012"/>
      <c r="CP10" s="996"/>
      <c r="CQ10" s="990"/>
      <c r="CR10" s="996"/>
      <c r="CS10" s="996"/>
      <c r="CT10" s="996"/>
      <c r="CU10" s="996"/>
      <c r="CV10" s="996"/>
      <c r="CW10" s="996"/>
      <c r="CX10" s="996"/>
      <c r="CY10" s="996"/>
      <c r="CZ10" s="996"/>
      <c r="DA10" s="996"/>
      <c r="DB10" s="990"/>
      <c r="DC10" s="996"/>
      <c r="DD10" s="996"/>
      <c r="DE10" s="996"/>
      <c r="DF10" s="996"/>
      <c r="DG10" s="996"/>
      <c r="DH10" s="996"/>
      <c r="DI10" s="996"/>
      <c r="DJ10" s="996"/>
      <c r="DK10" s="996"/>
      <c r="DL10" s="996"/>
      <c r="DM10" s="996"/>
      <c r="DN10" s="1128"/>
      <c r="DO10" s="996"/>
      <c r="DP10" s="996"/>
      <c r="DQ10" s="996"/>
      <c r="DR10" s="996"/>
      <c r="DS10" s="990"/>
    </row>
    <row r="11" spans="1:123" ht="16.5" customHeight="1" thickBot="1">
      <c r="A11" s="1123"/>
      <c r="B11" s="1073"/>
      <c r="C11" s="1067"/>
      <c r="D11" s="1067"/>
      <c r="E11" s="1067"/>
      <c r="F11" s="1067"/>
      <c r="G11" s="1067"/>
      <c r="H11" s="1067"/>
      <c r="I11" s="1067"/>
      <c r="J11" s="1067"/>
      <c r="K11" s="1067"/>
      <c r="L11" s="1073"/>
      <c r="M11" s="1067"/>
      <c r="N11" s="1067"/>
      <c r="O11" s="1067"/>
      <c r="P11" s="1067"/>
      <c r="Q11" s="1080"/>
      <c r="R11" s="1074"/>
      <c r="S11" s="1067"/>
      <c r="T11" s="1067"/>
      <c r="U11" s="1067"/>
      <c r="V11" s="1067"/>
      <c r="W11" s="1073"/>
      <c r="X11" s="1067"/>
      <c r="Y11" s="1067"/>
      <c r="Z11" s="1067"/>
      <c r="AA11" s="1067"/>
      <c r="AB11" s="1067"/>
      <c r="AC11" s="1067"/>
      <c r="AD11" s="1067"/>
      <c r="AE11" s="1067"/>
      <c r="AF11" s="1080"/>
      <c r="AG11" s="1074"/>
      <c r="AH11" s="1067"/>
      <c r="AI11" s="1067"/>
      <c r="AJ11" s="1067"/>
      <c r="AK11" s="1067"/>
      <c r="AL11" s="1067"/>
      <c r="AM11" s="1067"/>
      <c r="AN11" s="1067"/>
      <c r="AO11" s="1067"/>
      <c r="AP11" s="1067"/>
      <c r="AQ11" s="1067"/>
      <c r="AR11" s="1073"/>
      <c r="AS11" s="1067"/>
      <c r="AT11" s="1067"/>
      <c r="AU11" s="1080"/>
      <c r="AV11" s="1074"/>
      <c r="AW11" s="1067"/>
      <c r="AX11" s="1067"/>
      <c r="AY11" s="1067"/>
      <c r="AZ11" s="1067"/>
      <c r="BA11" s="1067"/>
      <c r="BB11" s="1067"/>
      <c r="BC11" s="1073"/>
      <c r="BD11" s="1067"/>
      <c r="BE11" s="1067"/>
      <c r="BF11" s="1067"/>
      <c r="BG11" s="1067"/>
      <c r="BH11" s="1067"/>
      <c r="BI11" s="1067"/>
      <c r="BJ11" s="1080"/>
      <c r="BK11" s="1074"/>
      <c r="BL11" s="1067"/>
      <c r="BM11" s="1067"/>
      <c r="BN11" s="1073"/>
      <c r="BO11" s="1067"/>
      <c r="BP11" s="1067"/>
      <c r="BQ11" s="1067"/>
      <c r="BR11" s="1067"/>
      <c r="BS11" s="1067"/>
      <c r="BT11" s="1067"/>
      <c r="BU11" s="1067"/>
      <c r="BV11" s="1067"/>
      <c r="BW11" s="1067"/>
      <c r="BX11" s="1067"/>
      <c r="BY11" s="1126"/>
      <c r="BZ11" s="1074"/>
      <c r="CA11" s="1067"/>
      <c r="CB11" s="1067"/>
      <c r="CC11" s="1067"/>
      <c r="CD11" s="1067"/>
      <c r="CE11" s="1067"/>
      <c r="CF11" s="1067"/>
      <c r="CG11" s="1067"/>
      <c r="CH11" s="1067"/>
      <c r="CI11" s="1067"/>
      <c r="CJ11" s="1073"/>
      <c r="CK11" s="1067"/>
      <c r="CL11" s="1067"/>
      <c r="CM11" s="1067"/>
      <c r="CN11" s="1080"/>
      <c r="CO11" s="1073"/>
      <c r="CP11" s="1067"/>
      <c r="CQ11" s="1080"/>
      <c r="CR11" s="1067"/>
      <c r="CS11" s="1067"/>
      <c r="CT11" s="1067"/>
      <c r="CU11" s="1067"/>
      <c r="CV11" s="1067"/>
      <c r="CW11" s="1067"/>
      <c r="CX11" s="1067"/>
      <c r="CY11" s="1067"/>
      <c r="CZ11" s="1067"/>
      <c r="DA11" s="1067"/>
      <c r="DB11" s="1080"/>
      <c r="DC11" s="1067"/>
      <c r="DD11" s="1067"/>
      <c r="DE11" s="1067"/>
      <c r="DF11" s="1067"/>
      <c r="DG11" s="1067"/>
      <c r="DH11" s="1067"/>
      <c r="DI11" s="1067"/>
      <c r="DJ11" s="1067"/>
      <c r="DK11" s="1067"/>
      <c r="DL11" s="1067"/>
      <c r="DM11" s="1067"/>
      <c r="DN11" s="1129"/>
      <c r="DO11" s="1067"/>
      <c r="DP11" s="1067"/>
      <c r="DQ11" s="1067"/>
      <c r="DR11" s="1067"/>
      <c r="DS11" s="1080"/>
    </row>
    <row r="12" spans="1:123" s="67" customFormat="1" ht="16.5" customHeight="1" thickBot="1">
      <c r="A12" s="1113" t="s">
        <v>0</v>
      </c>
      <c r="B12" s="1114"/>
      <c r="C12" s="511">
        <f>SUM(C13:C51)</f>
        <v>165622.3</v>
      </c>
      <c r="D12" s="518">
        <f>SUM(D13:D51)</f>
        <v>6611.799999999999</v>
      </c>
      <c r="E12" s="512">
        <f>SUM(E13:E51)</f>
        <v>0.8</v>
      </c>
      <c r="F12" s="518">
        <f>SUM(F13:F51)</f>
        <v>453.00000000000006</v>
      </c>
      <c r="G12" s="518">
        <f>SUM(G13:G51)</f>
        <v>634.5</v>
      </c>
      <c r="H12" s="512">
        <f aca="true" t="shared" si="0" ref="H12:M12">SUM(H13:H49)</f>
        <v>0</v>
      </c>
      <c r="I12" s="518">
        <f t="shared" si="0"/>
        <v>4791.3</v>
      </c>
      <c r="J12" s="518">
        <f t="shared" si="0"/>
        <v>2055.2999999999997</v>
      </c>
      <c r="K12" s="518">
        <f t="shared" si="0"/>
        <v>9324.6</v>
      </c>
      <c r="L12" s="518">
        <f t="shared" si="0"/>
        <v>0</v>
      </c>
      <c r="M12" s="512">
        <f t="shared" si="0"/>
        <v>2312.6999999999994</v>
      </c>
      <c r="N12" s="513">
        <f aca="true" t="shared" si="1" ref="N12:V12">SUM(N13:N49)</f>
        <v>1378.8</v>
      </c>
      <c r="O12" s="518">
        <f t="shared" si="1"/>
        <v>565.2000000000003</v>
      </c>
      <c r="P12" s="518">
        <f t="shared" si="1"/>
        <v>1817.4</v>
      </c>
      <c r="Q12" s="519">
        <f t="shared" si="1"/>
        <v>253.70000000000002</v>
      </c>
      <c r="R12" s="541">
        <f t="shared" si="1"/>
        <v>1834.0999999999992</v>
      </c>
      <c r="S12" s="518">
        <f t="shared" si="1"/>
        <v>620.4000000000001</v>
      </c>
      <c r="T12" s="518">
        <f t="shared" si="1"/>
        <v>1980.1</v>
      </c>
      <c r="U12" s="518">
        <f t="shared" si="1"/>
        <v>0</v>
      </c>
      <c r="V12" s="518">
        <f t="shared" si="1"/>
        <v>27.9</v>
      </c>
      <c r="W12" s="539">
        <f aca="true" t="shared" si="2" ref="W12:AF12">SUM(W13:W49)</f>
        <v>2614.7999999999997</v>
      </c>
      <c r="X12" s="518">
        <f>SUM(X13:X49)</f>
        <v>0</v>
      </c>
      <c r="Y12" s="518">
        <f t="shared" si="2"/>
        <v>333.09999999999997</v>
      </c>
      <c r="Z12" s="518">
        <f t="shared" si="2"/>
        <v>0.7999999999999999</v>
      </c>
      <c r="AA12" s="518">
        <f t="shared" si="2"/>
        <v>0</v>
      </c>
      <c r="AB12" s="518">
        <f t="shared" si="2"/>
        <v>171.9</v>
      </c>
      <c r="AC12" s="518">
        <f>SUM(AC13:AC51)</f>
        <v>4265.699999999999</v>
      </c>
      <c r="AD12" s="518">
        <f t="shared" si="2"/>
        <v>0</v>
      </c>
      <c r="AE12" s="518">
        <f t="shared" si="2"/>
        <v>150.5</v>
      </c>
      <c r="AF12" s="519">
        <f t="shared" si="2"/>
        <v>622.9</v>
      </c>
      <c r="AG12" s="541">
        <f aca="true" t="shared" si="3" ref="AG12:AQ12">SUM(AG13:AG49)</f>
        <v>6.6</v>
      </c>
      <c r="AH12" s="518">
        <f t="shared" si="3"/>
        <v>51.2</v>
      </c>
      <c r="AI12" s="518">
        <f t="shared" si="3"/>
        <v>574.8000000000001</v>
      </c>
      <c r="AJ12" s="518">
        <f t="shared" si="3"/>
        <v>0</v>
      </c>
      <c r="AK12" s="518">
        <f t="shared" si="3"/>
        <v>0</v>
      </c>
      <c r="AL12" s="518">
        <f t="shared" si="3"/>
        <v>0</v>
      </c>
      <c r="AM12" s="518">
        <f t="shared" si="3"/>
        <v>22.8</v>
      </c>
      <c r="AN12" s="518">
        <f t="shared" si="3"/>
        <v>50.400000000000006</v>
      </c>
      <c r="AO12" s="518">
        <f t="shared" si="3"/>
        <v>635.8</v>
      </c>
      <c r="AP12" s="518">
        <f t="shared" si="3"/>
        <v>598.1999999999998</v>
      </c>
      <c r="AQ12" s="518">
        <f t="shared" si="3"/>
        <v>560.9999999999999</v>
      </c>
      <c r="AR12" s="539">
        <f aca="true" t="shared" si="4" ref="AR12:BB12">SUM(AR13:AR49)</f>
        <v>4211.400000000001</v>
      </c>
      <c r="AS12" s="518">
        <f t="shared" si="4"/>
        <v>162</v>
      </c>
      <c r="AT12" s="518">
        <f t="shared" si="4"/>
        <v>1438.2</v>
      </c>
      <c r="AU12" s="519">
        <f t="shared" si="4"/>
        <v>23.5</v>
      </c>
      <c r="AV12" s="541">
        <f t="shared" si="4"/>
        <v>168.4</v>
      </c>
      <c r="AW12" s="518">
        <f t="shared" si="4"/>
        <v>752.7000000000002</v>
      </c>
      <c r="AX12" s="518">
        <f t="shared" si="4"/>
        <v>1827.3</v>
      </c>
      <c r="AY12" s="518">
        <f t="shared" si="4"/>
        <v>159.1</v>
      </c>
      <c r="AZ12" s="518">
        <f t="shared" si="4"/>
        <v>473.3999999999999</v>
      </c>
      <c r="BA12" s="518">
        <f t="shared" si="4"/>
        <v>172.39999999999998</v>
      </c>
      <c r="BB12" s="518">
        <f t="shared" si="4"/>
        <v>38.199999999999996</v>
      </c>
      <c r="BC12" s="539">
        <f aca="true" t="shared" si="5" ref="BC12:BM12">SUM(BC13:BC49)</f>
        <v>5443.1</v>
      </c>
      <c r="BD12" s="518">
        <f t="shared" si="5"/>
        <v>19.9</v>
      </c>
      <c r="BE12" s="518">
        <f t="shared" si="5"/>
        <v>8358.599999999999</v>
      </c>
      <c r="BF12" s="518">
        <f t="shared" si="5"/>
        <v>10641.500000000002</v>
      </c>
      <c r="BG12" s="518">
        <f t="shared" si="5"/>
        <v>0</v>
      </c>
      <c r="BH12" s="518">
        <f t="shared" si="5"/>
        <v>4502.7</v>
      </c>
      <c r="BI12" s="518">
        <f t="shared" si="5"/>
        <v>74.8</v>
      </c>
      <c r="BJ12" s="519">
        <f t="shared" si="5"/>
        <v>0</v>
      </c>
      <c r="BK12" s="541">
        <f t="shared" si="5"/>
        <v>0</v>
      </c>
      <c r="BL12" s="518">
        <f t="shared" si="5"/>
        <v>12985.300000000005</v>
      </c>
      <c r="BM12" s="518">
        <f t="shared" si="5"/>
        <v>17804.5</v>
      </c>
      <c r="BN12" s="539">
        <f aca="true" t="shared" si="6" ref="BN12:BU12">SUM(BN13:BN49)</f>
        <v>0</v>
      </c>
      <c r="BO12" s="518">
        <f t="shared" si="6"/>
        <v>0</v>
      </c>
      <c r="BP12" s="518">
        <f t="shared" si="6"/>
        <v>0</v>
      </c>
      <c r="BQ12" s="518">
        <f t="shared" si="6"/>
        <v>0</v>
      </c>
      <c r="BR12" s="518">
        <f t="shared" si="6"/>
        <v>4706</v>
      </c>
      <c r="BS12" s="518">
        <f>SUM(BS13:BS49)</f>
        <v>499</v>
      </c>
      <c r="BT12" s="518">
        <f t="shared" si="6"/>
        <v>270.1</v>
      </c>
      <c r="BU12" s="518">
        <f t="shared" si="6"/>
        <v>152.39999999999998</v>
      </c>
      <c r="BV12" s="518">
        <f>SUM(BV13:BV49)</f>
        <v>365.3</v>
      </c>
      <c r="BW12" s="518">
        <f>SUM(BW13:BW49)</f>
        <v>1009.9000000000001</v>
      </c>
      <c r="BX12" s="518">
        <f>SUM(BX13:BX49)</f>
        <v>49.099999999999994</v>
      </c>
      <c r="BY12" s="548">
        <f aca="true" t="shared" si="7" ref="BY12:CE12">SUM(BY13:BY49)</f>
        <v>466.20000000000005</v>
      </c>
      <c r="BZ12" s="541">
        <f t="shared" si="7"/>
        <v>489.9</v>
      </c>
      <c r="CA12" s="518">
        <f t="shared" si="7"/>
        <v>0</v>
      </c>
      <c r="CB12" s="513">
        <f t="shared" si="7"/>
        <v>1022.7</v>
      </c>
      <c r="CC12" s="518">
        <f t="shared" si="7"/>
        <v>2.2</v>
      </c>
      <c r="CD12" s="518">
        <f t="shared" si="7"/>
        <v>168.79999999999998</v>
      </c>
      <c r="CE12" s="518">
        <f t="shared" si="7"/>
        <v>2302.2999999999997</v>
      </c>
      <c r="CF12" s="513">
        <f>SUM(CF13:CF49)</f>
        <v>844.9</v>
      </c>
      <c r="CG12" s="513">
        <f>SUM(CG13:CG49)</f>
        <v>858.1000000000001</v>
      </c>
      <c r="CH12" s="518">
        <f>SUM(CH13:CH49)</f>
        <v>0</v>
      </c>
      <c r="CI12" s="512">
        <f>SUM(CI13:CI49)</f>
        <v>0</v>
      </c>
      <c r="CJ12" s="513">
        <f aca="true" t="shared" si="8" ref="CJ12:CP12">SUM(CJ14:CJ49)</f>
        <v>0</v>
      </c>
      <c r="CK12" s="513">
        <f t="shared" si="8"/>
        <v>0</v>
      </c>
      <c r="CL12" s="513">
        <f>SUM(CL13:CL51)</f>
        <v>47.6</v>
      </c>
      <c r="CM12" s="513">
        <f t="shared" si="8"/>
        <v>0</v>
      </c>
      <c r="CN12" s="514">
        <f>SUM(CN13:CN51)</f>
        <v>1758.6000000000004</v>
      </c>
      <c r="CO12" s="513">
        <f t="shared" si="8"/>
        <v>0</v>
      </c>
      <c r="CP12" s="513">
        <f t="shared" si="8"/>
        <v>0</v>
      </c>
      <c r="CQ12" s="519">
        <f>SUM(CQ13:CQ51)</f>
        <v>19146.100000000006</v>
      </c>
      <c r="CR12" s="518">
        <f>SUM(CR13:CR51)</f>
        <v>1856.3</v>
      </c>
      <c r="CS12" s="518">
        <f>SUM(CS13:CS51)</f>
        <v>2385.7999999999997</v>
      </c>
      <c r="CT12" s="518">
        <f>SUM(CT13:CT51)</f>
        <v>2182.4000000000005</v>
      </c>
      <c r="CU12" s="518">
        <f>SUM(CU13:CU49)</f>
        <v>69.5</v>
      </c>
      <c r="CV12" s="518">
        <f>SUM(CV14:CV49)</f>
        <v>829.3</v>
      </c>
      <c r="CW12" s="518">
        <f>SUM(CW13:CW49)</f>
        <v>160.20000000000002</v>
      </c>
      <c r="CX12" s="518">
        <f>SUM(CX13:CX51)</f>
        <v>4342.2</v>
      </c>
      <c r="CY12" s="518">
        <f>SUM(CY13:CY51)</f>
        <v>935.7</v>
      </c>
      <c r="CZ12" s="518">
        <f>SUM(CZ13:CZ51)</f>
        <v>1002.5999999999998</v>
      </c>
      <c r="DA12" s="518">
        <f>SUM(DA13:DA49)</f>
        <v>0</v>
      </c>
      <c r="DB12" s="519">
        <f>SUM(DB13:DB51)</f>
        <v>0</v>
      </c>
      <c r="DC12" s="518">
        <f>SUM(DC13:DC49)</f>
        <v>159.5</v>
      </c>
      <c r="DD12" s="518">
        <f>SUM(DD13:DD49)</f>
        <v>58.5</v>
      </c>
      <c r="DE12" s="518">
        <f>SUM(DE13:DE49)</f>
        <v>1560.4999999999998</v>
      </c>
      <c r="DF12" s="518">
        <f>SUM(DF13:DF48)</f>
        <v>0</v>
      </c>
      <c r="DG12" s="518">
        <f aca="true" t="shared" si="9" ref="DG12:DM12">SUM(DG13:DG49)</f>
        <v>0</v>
      </c>
      <c r="DH12" s="518">
        <f t="shared" si="9"/>
        <v>0</v>
      </c>
      <c r="DI12" s="518">
        <f t="shared" si="9"/>
        <v>0</v>
      </c>
      <c r="DJ12" s="518">
        <f t="shared" si="9"/>
        <v>750.8000000000001</v>
      </c>
      <c r="DK12" s="518">
        <f t="shared" si="9"/>
        <v>0</v>
      </c>
      <c r="DL12" s="518">
        <f t="shared" si="9"/>
        <v>8.4</v>
      </c>
      <c r="DM12" s="518">
        <f t="shared" si="9"/>
        <v>0</v>
      </c>
      <c r="DN12" s="519">
        <f>SUM(DN13:DN51)</f>
        <v>411.70000000000005</v>
      </c>
      <c r="DO12" s="518">
        <f>SUM(DO13:DO49)</f>
        <v>0</v>
      </c>
      <c r="DP12" s="518">
        <f>SUM(DP13:DP49)</f>
        <v>0</v>
      </c>
      <c r="DQ12" s="518">
        <f>SUM(DQ13:DQ49)</f>
        <v>128.8</v>
      </c>
      <c r="DR12" s="518">
        <f>SUM(DR13:DR49)</f>
        <v>41.80000000000001</v>
      </c>
      <c r="DS12" s="519">
        <f>SUM(DS13:DS49)</f>
        <v>0</v>
      </c>
    </row>
    <row r="13" spans="1:123" ht="16.5" customHeight="1">
      <c r="A13" s="1119" t="s">
        <v>326</v>
      </c>
      <c r="B13" s="508" t="s">
        <v>331</v>
      </c>
      <c r="C13" s="515">
        <f>SUM(D13:DS13)</f>
        <v>0</v>
      </c>
      <c r="D13" s="520">
        <v>0</v>
      </c>
      <c r="E13" s="521">
        <v>0</v>
      </c>
      <c r="F13" s="520">
        <v>0</v>
      </c>
      <c r="G13" s="520">
        <v>0</v>
      </c>
      <c r="H13" s="521">
        <v>0</v>
      </c>
      <c r="I13" s="520">
        <v>0</v>
      </c>
      <c r="J13" s="520">
        <v>0</v>
      </c>
      <c r="K13" s="520">
        <v>0</v>
      </c>
      <c r="L13" s="522">
        <v>0</v>
      </c>
      <c r="M13" s="522">
        <v>0</v>
      </c>
      <c r="N13" s="520">
        <v>0</v>
      </c>
      <c r="O13" s="520">
        <v>0</v>
      </c>
      <c r="P13" s="520">
        <v>0</v>
      </c>
      <c r="Q13" s="523">
        <v>0</v>
      </c>
      <c r="R13" s="542">
        <v>0</v>
      </c>
      <c r="S13" s="520">
        <v>0</v>
      </c>
      <c r="T13" s="520">
        <v>0</v>
      </c>
      <c r="U13" s="520">
        <v>0</v>
      </c>
      <c r="V13" s="520">
        <v>0</v>
      </c>
      <c r="W13" s="532">
        <v>0</v>
      </c>
      <c r="X13" s="520">
        <v>0</v>
      </c>
      <c r="Y13" s="520">
        <v>0</v>
      </c>
      <c r="Z13" s="520">
        <v>0</v>
      </c>
      <c r="AA13" s="520">
        <v>0</v>
      </c>
      <c r="AB13" s="520">
        <v>0</v>
      </c>
      <c r="AC13" s="520">
        <v>0</v>
      </c>
      <c r="AD13" s="520">
        <v>0</v>
      </c>
      <c r="AE13" s="520">
        <v>0</v>
      </c>
      <c r="AF13" s="523">
        <v>0</v>
      </c>
      <c r="AG13" s="542">
        <v>0</v>
      </c>
      <c r="AH13" s="520">
        <v>0</v>
      </c>
      <c r="AI13" s="520">
        <v>0</v>
      </c>
      <c r="AJ13" s="520">
        <v>0</v>
      </c>
      <c r="AK13" s="520">
        <v>0</v>
      </c>
      <c r="AL13" s="520">
        <v>0</v>
      </c>
      <c r="AM13" s="520">
        <v>0</v>
      </c>
      <c r="AN13" s="520">
        <v>0</v>
      </c>
      <c r="AO13" s="520">
        <v>0</v>
      </c>
      <c r="AP13" s="520">
        <v>0</v>
      </c>
      <c r="AQ13" s="520">
        <v>0</v>
      </c>
      <c r="AR13" s="532">
        <v>0</v>
      </c>
      <c r="AS13" s="520">
        <v>0</v>
      </c>
      <c r="AT13" s="520">
        <v>0</v>
      </c>
      <c r="AU13" s="523">
        <v>0</v>
      </c>
      <c r="AV13" s="542">
        <v>0</v>
      </c>
      <c r="AW13" s="520">
        <v>0</v>
      </c>
      <c r="AX13" s="520">
        <v>0</v>
      </c>
      <c r="AY13" s="520">
        <v>0</v>
      </c>
      <c r="AZ13" s="520">
        <v>0</v>
      </c>
      <c r="BA13" s="520">
        <v>0</v>
      </c>
      <c r="BB13" s="520">
        <v>0</v>
      </c>
      <c r="BC13" s="532">
        <v>0</v>
      </c>
      <c r="BD13" s="520">
        <v>0</v>
      </c>
      <c r="BE13" s="520">
        <v>0</v>
      </c>
      <c r="BF13" s="520">
        <v>0</v>
      </c>
      <c r="BG13" s="520">
        <v>0</v>
      </c>
      <c r="BH13" s="520">
        <v>0</v>
      </c>
      <c r="BI13" s="520">
        <v>0</v>
      </c>
      <c r="BJ13" s="523">
        <v>0</v>
      </c>
      <c r="BK13" s="542">
        <v>0</v>
      </c>
      <c r="BL13" s="520">
        <v>0</v>
      </c>
      <c r="BM13" s="520">
        <v>0</v>
      </c>
      <c r="BN13" s="532">
        <v>0</v>
      </c>
      <c r="BO13" s="520">
        <v>0</v>
      </c>
      <c r="BP13" s="520">
        <v>0</v>
      </c>
      <c r="BQ13" s="520">
        <v>0</v>
      </c>
      <c r="BR13" s="520">
        <v>0</v>
      </c>
      <c r="BS13" s="520">
        <v>0</v>
      </c>
      <c r="BT13" s="520">
        <v>0</v>
      </c>
      <c r="BU13" s="520">
        <v>0</v>
      </c>
      <c r="BV13" s="520">
        <v>0</v>
      </c>
      <c r="BW13" s="520">
        <v>0</v>
      </c>
      <c r="BX13" s="520">
        <v>0</v>
      </c>
      <c r="BY13" s="549">
        <v>0</v>
      </c>
      <c r="BZ13" s="542">
        <v>0</v>
      </c>
      <c r="CA13" s="520">
        <v>0</v>
      </c>
      <c r="CB13" s="520">
        <v>0</v>
      </c>
      <c r="CC13" s="520">
        <v>0</v>
      </c>
      <c r="CD13" s="520">
        <v>0</v>
      </c>
      <c r="CE13" s="520">
        <v>0</v>
      </c>
      <c r="CF13" s="505">
        <v>0</v>
      </c>
      <c r="CG13" s="506">
        <v>0</v>
      </c>
      <c r="CH13" s="520">
        <v>0</v>
      </c>
      <c r="CI13" s="520">
        <v>0</v>
      </c>
      <c r="CJ13" s="522">
        <v>0</v>
      </c>
      <c r="CK13" s="505">
        <v>0</v>
      </c>
      <c r="CL13" s="505">
        <v>0</v>
      </c>
      <c r="CM13" s="505">
        <v>0</v>
      </c>
      <c r="CN13" s="551">
        <v>0</v>
      </c>
      <c r="CO13" s="522">
        <v>0</v>
      </c>
      <c r="CP13" s="520">
        <v>0</v>
      </c>
      <c r="CQ13" s="523">
        <v>0</v>
      </c>
      <c r="CR13" s="520">
        <v>0</v>
      </c>
      <c r="CS13" s="520">
        <v>0</v>
      </c>
      <c r="CT13" s="520">
        <v>0</v>
      </c>
      <c r="CU13" s="520">
        <v>0</v>
      </c>
      <c r="CV13" s="520">
        <v>0</v>
      </c>
      <c r="CW13" s="520">
        <v>0</v>
      </c>
      <c r="CX13" s="520">
        <v>0</v>
      </c>
      <c r="CY13" s="520">
        <v>0</v>
      </c>
      <c r="CZ13" s="520">
        <v>0</v>
      </c>
      <c r="DA13" s="520">
        <v>0</v>
      </c>
      <c r="DB13" s="523">
        <v>0</v>
      </c>
      <c r="DC13" s="520">
        <v>0</v>
      </c>
      <c r="DD13" s="520">
        <v>0</v>
      </c>
      <c r="DE13" s="520">
        <v>0</v>
      </c>
      <c r="DF13" s="520">
        <v>0</v>
      </c>
      <c r="DG13" s="520">
        <v>0</v>
      </c>
      <c r="DH13" s="520">
        <v>0</v>
      </c>
      <c r="DI13" s="520">
        <v>0</v>
      </c>
      <c r="DJ13" s="520">
        <v>0</v>
      </c>
      <c r="DK13" s="520">
        <v>0</v>
      </c>
      <c r="DL13" s="520">
        <v>0</v>
      </c>
      <c r="DM13" s="520">
        <v>0</v>
      </c>
      <c r="DN13" s="523">
        <v>0</v>
      </c>
      <c r="DO13" s="520">
        <v>0</v>
      </c>
      <c r="DP13" s="520">
        <v>0</v>
      </c>
      <c r="DQ13" s="520">
        <v>0</v>
      </c>
      <c r="DR13" s="520">
        <v>0</v>
      </c>
      <c r="DS13" s="523">
        <v>0</v>
      </c>
    </row>
    <row r="14" spans="1:123" ht="16.5" customHeight="1">
      <c r="A14" s="1112"/>
      <c r="B14" s="508" t="s">
        <v>332</v>
      </c>
      <c r="C14" s="516">
        <f>SUM(D14:DS14)</f>
        <v>0</v>
      </c>
      <c r="D14" s="520">
        <v>0</v>
      </c>
      <c r="E14" s="524">
        <v>0</v>
      </c>
      <c r="F14" s="520">
        <v>0</v>
      </c>
      <c r="G14" s="520">
        <v>0</v>
      </c>
      <c r="H14" s="524">
        <v>0</v>
      </c>
      <c r="I14" s="520">
        <v>0</v>
      </c>
      <c r="J14" s="520">
        <v>0</v>
      </c>
      <c r="K14" s="520">
        <v>0</v>
      </c>
      <c r="L14" s="522">
        <v>0</v>
      </c>
      <c r="M14" s="522">
        <v>0</v>
      </c>
      <c r="N14" s="520">
        <v>0</v>
      </c>
      <c r="O14" s="520">
        <v>0</v>
      </c>
      <c r="P14" s="520">
        <v>0</v>
      </c>
      <c r="Q14" s="523">
        <v>0</v>
      </c>
      <c r="R14" s="542">
        <v>0</v>
      </c>
      <c r="S14" s="520">
        <v>0</v>
      </c>
      <c r="T14" s="520">
        <v>0</v>
      </c>
      <c r="U14" s="520">
        <v>0</v>
      </c>
      <c r="V14" s="520">
        <v>0</v>
      </c>
      <c r="W14" s="532">
        <v>0</v>
      </c>
      <c r="X14" s="520">
        <v>0</v>
      </c>
      <c r="Y14" s="520">
        <v>0</v>
      </c>
      <c r="Z14" s="520">
        <v>0</v>
      </c>
      <c r="AA14" s="520">
        <v>0</v>
      </c>
      <c r="AB14" s="520">
        <v>0</v>
      </c>
      <c r="AC14" s="520">
        <v>0</v>
      </c>
      <c r="AD14" s="520">
        <v>0</v>
      </c>
      <c r="AE14" s="520">
        <v>0</v>
      </c>
      <c r="AF14" s="523">
        <v>0</v>
      </c>
      <c r="AG14" s="542">
        <v>0</v>
      </c>
      <c r="AH14" s="520">
        <v>0</v>
      </c>
      <c r="AI14" s="520">
        <v>0</v>
      </c>
      <c r="AJ14" s="520">
        <v>0</v>
      </c>
      <c r="AK14" s="520">
        <v>0</v>
      </c>
      <c r="AL14" s="520">
        <v>0</v>
      </c>
      <c r="AM14" s="520">
        <v>0</v>
      </c>
      <c r="AN14" s="520">
        <v>0</v>
      </c>
      <c r="AO14" s="520">
        <v>0</v>
      </c>
      <c r="AP14" s="520">
        <v>0</v>
      </c>
      <c r="AQ14" s="520">
        <v>0</v>
      </c>
      <c r="AR14" s="532">
        <v>0</v>
      </c>
      <c r="AS14" s="520">
        <v>0</v>
      </c>
      <c r="AT14" s="520">
        <v>0</v>
      </c>
      <c r="AU14" s="523">
        <v>0</v>
      </c>
      <c r="AV14" s="542">
        <v>0</v>
      </c>
      <c r="AW14" s="520">
        <v>0</v>
      </c>
      <c r="AX14" s="520">
        <v>0</v>
      </c>
      <c r="AY14" s="520">
        <v>0</v>
      </c>
      <c r="AZ14" s="520">
        <v>0</v>
      </c>
      <c r="BA14" s="520">
        <v>0</v>
      </c>
      <c r="BB14" s="520">
        <v>0</v>
      </c>
      <c r="BC14" s="532">
        <v>0</v>
      </c>
      <c r="BD14" s="520">
        <v>0</v>
      </c>
      <c r="BE14" s="520">
        <v>0</v>
      </c>
      <c r="BF14" s="520">
        <v>0</v>
      </c>
      <c r="BG14" s="520">
        <v>0</v>
      </c>
      <c r="BH14" s="520">
        <v>0</v>
      </c>
      <c r="BI14" s="520">
        <v>0</v>
      </c>
      <c r="BJ14" s="523">
        <v>0</v>
      </c>
      <c r="BK14" s="542">
        <v>0</v>
      </c>
      <c r="BL14" s="520">
        <v>0</v>
      </c>
      <c r="BM14" s="520">
        <v>0</v>
      </c>
      <c r="BN14" s="532">
        <v>0</v>
      </c>
      <c r="BO14" s="520">
        <v>0</v>
      </c>
      <c r="BP14" s="520">
        <v>0</v>
      </c>
      <c r="BQ14" s="520">
        <v>0</v>
      </c>
      <c r="BR14" s="520">
        <v>0</v>
      </c>
      <c r="BS14" s="524">
        <v>0</v>
      </c>
      <c r="BT14" s="524">
        <v>0</v>
      </c>
      <c r="BU14" s="524">
        <v>0</v>
      </c>
      <c r="BV14" s="525">
        <v>0</v>
      </c>
      <c r="BW14" s="520">
        <v>0</v>
      </c>
      <c r="BX14" s="520">
        <v>0</v>
      </c>
      <c r="BY14" s="549">
        <v>0</v>
      </c>
      <c r="BZ14" s="542">
        <v>0</v>
      </c>
      <c r="CA14" s="520">
        <v>0</v>
      </c>
      <c r="CB14" s="520">
        <v>0</v>
      </c>
      <c r="CC14" s="520">
        <v>0</v>
      </c>
      <c r="CD14" s="520">
        <v>0</v>
      </c>
      <c r="CE14" s="520">
        <v>0</v>
      </c>
      <c r="CF14" s="526">
        <v>0</v>
      </c>
      <c r="CG14" s="526">
        <v>0</v>
      </c>
      <c r="CH14" s="520">
        <v>0</v>
      </c>
      <c r="CI14" s="520">
        <v>0</v>
      </c>
      <c r="CJ14" s="526">
        <v>0</v>
      </c>
      <c r="CK14" s="527">
        <v>0</v>
      </c>
      <c r="CL14" s="527">
        <v>0</v>
      </c>
      <c r="CM14" s="527">
        <v>0</v>
      </c>
      <c r="CN14" s="552">
        <v>0</v>
      </c>
      <c r="CO14" s="526">
        <v>0</v>
      </c>
      <c r="CP14" s="520">
        <v>0</v>
      </c>
      <c r="CQ14" s="523">
        <v>0</v>
      </c>
      <c r="CR14" s="520">
        <v>0</v>
      </c>
      <c r="CS14" s="520">
        <v>0</v>
      </c>
      <c r="CT14" s="520">
        <v>0</v>
      </c>
      <c r="CU14" s="520">
        <v>0</v>
      </c>
      <c r="CV14" s="520">
        <v>0</v>
      </c>
      <c r="CW14" s="520">
        <v>0</v>
      </c>
      <c r="CX14" s="520">
        <v>0</v>
      </c>
      <c r="CY14" s="520">
        <v>0</v>
      </c>
      <c r="CZ14" s="520">
        <v>0</v>
      </c>
      <c r="DA14" s="520">
        <v>0</v>
      </c>
      <c r="DB14" s="523">
        <v>0</v>
      </c>
      <c r="DC14" s="520">
        <v>0</v>
      </c>
      <c r="DD14" s="520">
        <v>0</v>
      </c>
      <c r="DE14" s="520">
        <v>0</v>
      </c>
      <c r="DF14" s="520">
        <v>0</v>
      </c>
      <c r="DG14" s="520">
        <v>0</v>
      </c>
      <c r="DH14" s="520">
        <v>0</v>
      </c>
      <c r="DI14" s="520">
        <v>0</v>
      </c>
      <c r="DJ14" s="520">
        <v>0</v>
      </c>
      <c r="DK14" s="520">
        <v>0</v>
      </c>
      <c r="DL14" s="520">
        <v>0</v>
      </c>
      <c r="DM14" s="520">
        <v>0</v>
      </c>
      <c r="DN14" s="523">
        <v>0</v>
      </c>
      <c r="DO14" s="520">
        <v>0</v>
      </c>
      <c r="DP14" s="520">
        <v>0</v>
      </c>
      <c r="DQ14" s="520">
        <v>0</v>
      </c>
      <c r="DR14" s="520">
        <v>0</v>
      </c>
      <c r="DS14" s="523">
        <v>0</v>
      </c>
    </row>
    <row r="15" spans="1:123" ht="16.5" customHeight="1">
      <c r="A15" s="1112"/>
      <c r="B15" s="508" t="s">
        <v>333</v>
      </c>
      <c r="C15" s="516">
        <f aca="true" t="shared" si="10" ref="C15:C51">SUM(D15:DS15)</f>
        <v>0</v>
      </c>
      <c r="D15" s="520">
        <v>0</v>
      </c>
      <c r="E15" s="524">
        <v>0</v>
      </c>
      <c r="F15" s="520">
        <v>0</v>
      </c>
      <c r="G15" s="520">
        <v>0</v>
      </c>
      <c r="H15" s="524">
        <v>0</v>
      </c>
      <c r="I15" s="520">
        <v>0</v>
      </c>
      <c r="J15" s="520">
        <v>0</v>
      </c>
      <c r="K15" s="520">
        <v>0</v>
      </c>
      <c r="L15" s="522">
        <v>0</v>
      </c>
      <c r="M15" s="522">
        <v>0</v>
      </c>
      <c r="N15" s="520">
        <v>0</v>
      </c>
      <c r="O15" s="520">
        <v>0</v>
      </c>
      <c r="P15" s="520">
        <v>0</v>
      </c>
      <c r="Q15" s="523">
        <v>0</v>
      </c>
      <c r="R15" s="542">
        <v>0</v>
      </c>
      <c r="S15" s="520">
        <v>0</v>
      </c>
      <c r="T15" s="520">
        <v>0</v>
      </c>
      <c r="U15" s="520">
        <v>0</v>
      </c>
      <c r="V15" s="520">
        <v>0</v>
      </c>
      <c r="W15" s="532">
        <v>0</v>
      </c>
      <c r="X15" s="520">
        <v>0</v>
      </c>
      <c r="Y15" s="520">
        <v>0</v>
      </c>
      <c r="Z15" s="520">
        <v>0</v>
      </c>
      <c r="AA15" s="520">
        <v>0</v>
      </c>
      <c r="AB15" s="520">
        <v>0</v>
      </c>
      <c r="AC15" s="520">
        <v>0</v>
      </c>
      <c r="AD15" s="520">
        <v>0</v>
      </c>
      <c r="AE15" s="520">
        <v>0</v>
      </c>
      <c r="AF15" s="523">
        <v>0</v>
      </c>
      <c r="AG15" s="542">
        <v>0</v>
      </c>
      <c r="AH15" s="520">
        <v>0</v>
      </c>
      <c r="AI15" s="520">
        <v>0</v>
      </c>
      <c r="AJ15" s="520">
        <v>0</v>
      </c>
      <c r="AK15" s="520">
        <v>0</v>
      </c>
      <c r="AL15" s="520">
        <v>0</v>
      </c>
      <c r="AM15" s="520">
        <v>0</v>
      </c>
      <c r="AN15" s="520">
        <v>0</v>
      </c>
      <c r="AO15" s="520">
        <v>0</v>
      </c>
      <c r="AP15" s="520">
        <v>0</v>
      </c>
      <c r="AQ15" s="520">
        <v>0</v>
      </c>
      <c r="AR15" s="532">
        <v>0</v>
      </c>
      <c r="AS15" s="520">
        <v>0</v>
      </c>
      <c r="AT15" s="520">
        <v>0</v>
      </c>
      <c r="AU15" s="523">
        <v>0</v>
      </c>
      <c r="AV15" s="542">
        <v>0</v>
      </c>
      <c r="AW15" s="520">
        <v>0</v>
      </c>
      <c r="AX15" s="520">
        <v>0</v>
      </c>
      <c r="AY15" s="520">
        <v>0</v>
      </c>
      <c r="AZ15" s="520">
        <v>0</v>
      </c>
      <c r="BA15" s="520">
        <v>0</v>
      </c>
      <c r="BB15" s="520">
        <v>0</v>
      </c>
      <c r="BC15" s="532">
        <v>0</v>
      </c>
      <c r="BD15" s="520">
        <v>0</v>
      </c>
      <c r="BE15" s="520">
        <v>0</v>
      </c>
      <c r="BF15" s="520">
        <v>0</v>
      </c>
      <c r="BG15" s="520">
        <v>0</v>
      </c>
      <c r="BH15" s="520">
        <v>0</v>
      </c>
      <c r="BI15" s="520">
        <v>0</v>
      </c>
      <c r="BJ15" s="523">
        <v>0</v>
      </c>
      <c r="BK15" s="542">
        <v>0</v>
      </c>
      <c r="BL15" s="520">
        <v>0</v>
      </c>
      <c r="BM15" s="520">
        <v>0</v>
      </c>
      <c r="BN15" s="532">
        <v>0</v>
      </c>
      <c r="BO15" s="520">
        <v>0</v>
      </c>
      <c r="BP15" s="520">
        <v>0</v>
      </c>
      <c r="BQ15" s="520">
        <v>0</v>
      </c>
      <c r="BR15" s="520">
        <v>0</v>
      </c>
      <c r="BS15" s="520">
        <v>0</v>
      </c>
      <c r="BT15" s="520">
        <v>0</v>
      </c>
      <c r="BU15" s="520">
        <v>0</v>
      </c>
      <c r="BV15" s="520">
        <v>0</v>
      </c>
      <c r="BW15" s="520">
        <v>0</v>
      </c>
      <c r="BX15" s="520">
        <v>0</v>
      </c>
      <c r="BY15" s="549">
        <v>0</v>
      </c>
      <c r="BZ15" s="542">
        <v>0</v>
      </c>
      <c r="CA15" s="520">
        <v>0</v>
      </c>
      <c r="CB15" s="520">
        <v>0</v>
      </c>
      <c r="CC15" s="520">
        <v>0</v>
      </c>
      <c r="CD15" s="520">
        <v>0</v>
      </c>
      <c r="CE15" s="520">
        <v>0</v>
      </c>
      <c r="CF15" s="526">
        <v>0</v>
      </c>
      <c r="CG15" s="526">
        <v>0</v>
      </c>
      <c r="CH15" s="520">
        <v>0</v>
      </c>
      <c r="CI15" s="520">
        <v>0</v>
      </c>
      <c r="CJ15" s="526">
        <v>0</v>
      </c>
      <c r="CK15" s="527">
        <v>0</v>
      </c>
      <c r="CL15" s="527">
        <v>0</v>
      </c>
      <c r="CM15" s="527">
        <v>0</v>
      </c>
      <c r="CN15" s="535">
        <v>0</v>
      </c>
      <c r="CO15" s="526">
        <v>0</v>
      </c>
      <c r="CP15" s="520">
        <v>0</v>
      </c>
      <c r="CQ15" s="523">
        <v>0</v>
      </c>
      <c r="CR15" s="520">
        <v>0</v>
      </c>
      <c r="CS15" s="520">
        <v>0</v>
      </c>
      <c r="CT15" s="520">
        <v>0</v>
      </c>
      <c r="CU15" s="520">
        <v>0</v>
      </c>
      <c r="CV15" s="520">
        <v>0</v>
      </c>
      <c r="CW15" s="520">
        <v>0</v>
      </c>
      <c r="CX15" s="520">
        <v>0</v>
      </c>
      <c r="CY15" s="520">
        <v>0</v>
      </c>
      <c r="CZ15" s="520">
        <v>0</v>
      </c>
      <c r="DA15" s="520">
        <v>0</v>
      </c>
      <c r="DB15" s="523">
        <v>0</v>
      </c>
      <c r="DC15" s="520">
        <v>0</v>
      </c>
      <c r="DD15" s="520">
        <v>0</v>
      </c>
      <c r="DE15" s="520">
        <v>0</v>
      </c>
      <c r="DF15" s="520">
        <v>0</v>
      </c>
      <c r="DG15" s="520">
        <v>0</v>
      </c>
      <c r="DH15" s="520">
        <v>0</v>
      </c>
      <c r="DI15" s="520">
        <v>0</v>
      </c>
      <c r="DJ15" s="520">
        <v>0</v>
      </c>
      <c r="DK15" s="520">
        <v>0</v>
      </c>
      <c r="DL15" s="520">
        <v>0</v>
      </c>
      <c r="DM15" s="520">
        <v>0</v>
      </c>
      <c r="DN15" s="523">
        <v>0</v>
      </c>
      <c r="DO15" s="520">
        <v>0</v>
      </c>
      <c r="DP15" s="520">
        <v>0</v>
      </c>
      <c r="DQ15" s="520">
        <v>0</v>
      </c>
      <c r="DR15" s="520">
        <v>0</v>
      </c>
      <c r="DS15" s="523">
        <v>0</v>
      </c>
    </row>
    <row r="16" spans="1:123" ht="16.5" customHeight="1">
      <c r="A16" s="1112"/>
      <c r="B16" s="508" t="s">
        <v>334</v>
      </c>
      <c r="C16" s="516">
        <f t="shared" si="10"/>
        <v>0</v>
      </c>
      <c r="D16" s="520">
        <v>0</v>
      </c>
      <c r="E16" s="524">
        <v>0</v>
      </c>
      <c r="F16" s="520">
        <v>0</v>
      </c>
      <c r="G16" s="520">
        <v>0</v>
      </c>
      <c r="H16" s="524">
        <v>0</v>
      </c>
      <c r="I16" s="520">
        <v>0</v>
      </c>
      <c r="J16" s="520">
        <v>0</v>
      </c>
      <c r="K16" s="520">
        <v>0</v>
      </c>
      <c r="L16" s="522">
        <v>0</v>
      </c>
      <c r="M16" s="522">
        <v>0</v>
      </c>
      <c r="N16" s="520">
        <v>0</v>
      </c>
      <c r="O16" s="520">
        <v>0</v>
      </c>
      <c r="P16" s="520">
        <v>0</v>
      </c>
      <c r="Q16" s="523">
        <v>0</v>
      </c>
      <c r="R16" s="542">
        <v>0</v>
      </c>
      <c r="S16" s="520">
        <v>0</v>
      </c>
      <c r="T16" s="520">
        <v>0</v>
      </c>
      <c r="U16" s="520">
        <v>0</v>
      </c>
      <c r="V16" s="520">
        <v>0</v>
      </c>
      <c r="W16" s="532">
        <v>0</v>
      </c>
      <c r="X16" s="520">
        <v>0</v>
      </c>
      <c r="Y16" s="520">
        <v>0</v>
      </c>
      <c r="Z16" s="520">
        <v>0</v>
      </c>
      <c r="AA16" s="520">
        <v>0</v>
      </c>
      <c r="AB16" s="520">
        <v>0</v>
      </c>
      <c r="AC16" s="520">
        <v>0</v>
      </c>
      <c r="AD16" s="520">
        <v>0</v>
      </c>
      <c r="AE16" s="520">
        <v>0</v>
      </c>
      <c r="AF16" s="523">
        <v>0</v>
      </c>
      <c r="AG16" s="542">
        <v>0</v>
      </c>
      <c r="AH16" s="520">
        <v>0</v>
      </c>
      <c r="AI16" s="520">
        <v>0</v>
      </c>
      <c r="AJ16" s="520">
        <v>0</v>
      </c>
      <c r="AK16" s="520">
        <v>0</v>
      </c>
      <c r="AL16" s="520">
        <v>0</v>
      </c>
      <c r="AM16" s="520">
        <v>0</v>
      </c>
      <c r="AN16" s="520">
        <v>0</v>
      </c>
      <c r="AO16" s="520">
        <v>0</v>
      </c>
      <c r="AP16" s="520">
        <v>0</v>
      </c>
      <c r="AQ16" s="520">
        <v>0</v>
      </c>
      <c r="AR16" s="532">
        <v>0</v>
      </c>
      <c r="AS16" s="520">
        <v>0</v>
      </c>
      <c r="AT16" s="520">
        <v>0</v>
      </c>
      <c r="AU16" s="523">
        <v>0</v>
      </c>
      <c r="AV16" s="542">
        <v>0</v>
      </c>
      <c r="AW16" s="520">
        <v>0</v>
      </c>
      <c r="AX16" s="520">
        <v>0</v>
      </c>
      <c r="AY16" s="520">
        <v>0</v>
      </c>
      <c r="AZ16" s="520">
        <v>0</v>
      </c>
      <c r="BA16" s="520">
        <v>0</v>
      </c>
      <c r="BB16" s="520">
        <v>0</v>
      </c>
      <c r="BC16" s="532">
        <v>0</v>
      </c>
      <c r="BD16" s="520">
        <v>0</v>
      </c>
      <c r="BE16" s="520">
        <v>0</v>
      </c>
      <c r="BF16" s="520">
        <v>0</v>
      </c>
      <c r="BG16" s="520">
        <v>0</v>
      </c>
      <c r="BH16" s="520">
        <v>0</v>
      </c>
      <c r="BI16" s="520">
        <v>0</v>
      </c>
      <c r="BJ16" s="523">
        <v>0</v>
      </c>
      <c r="BK16" s="542">
        <v>0</v>
      </c>
      <c r="BL16" s="520">
        <v>0</v>
      </c>
      <c r="BM16" s="520">
        <v>0</v>
      </c>
      <c r="BN16" s="532">
        <v>0</v>
      </c>
      <c r="BO16" s="520">
        <v>0</v>
      </c>
      <c r="BP16" s="520">
        <v>0</v>
      </c>
      <c r="BQ16" s="520">
        <v>0</v>
      </c>
      <c r="BR16" s="520">
        <v>0</v>
      </c>
      <c r="BS16" s="520">
        <v>0</v>
      </c>
      <c r="BT16" s="520">
        <v>0</v>
      </c>
      <c r="BU16" s="520">
        <v>0</v>
      </c>
      <c r="BV16" s="520">
        <v>0</v>
      </c>
      <c r="BW16" s="520">
        <v>0</v>
      </c>
      <c r="BX16" s="520">
        <v>0</v>
      </c>
      <c r="BY16" s="549">
        <v>0</v>
      </c>
      <c r="BZ16" s="542">
        <v>0</v>
      </c>
      <c r="CA16" s="520">
        <v>0</v>
      </c>
      <c r="CB16" s="520">
        <v>0</v>
      </c>
      <c r="CC16" s="520">
        <v>0</v>
      </c>
      <c r="CD16" s="520">
        <v>0</v>
      </c>
      <c r="CE16" s="520">
        <v>0</v>
      </c>
      <c r="CF16" s="526">
        <v>0</v>
      </c>
      <c r="CG16" s="526">
        <v>0</v>
      </c>
      <c r="CH16" s="520">
        <v>0</v>
      </c>
      <c r="CI16" s="520">
        <v>0</v>
      </c>
      <c r="CJ16" s="526">
        <v>0</v>
      </c>
      <c r="CK16" s="505">
        <v>0</v>
      </c>
      <c r="CL16" s="527">
        <v>0</v>
      </c>
      <c r="CM16" s="527">
        <v>0</v>
      </c>
      <c r="CN16" s="535">
        <v>0</v>
      </c>
      <c r="CO16" s="526">
        <v>0</v>
      </c>
      <c r="CP16" s="520">
        <v>0</v>
      </c>
      <c r="CQ16" s="523">
        <v>0</v>
      </c>
      <c r="CR16" s="520">
        <v>0</v>
      </c>
      <c r="CS16" s="520">
        <v>0</v>
      </c>
      <c r="CT16" s="520">
        <v>0</v>
      </c>
      <c r="CU16" s="520">
        <v>0</v>
      </c>
      <c r="CV16" s="520">
        <v>0</v>
      </c>
      <c r="CW16" s="520">
        <v>0</v>
      </c>
      <c r="CX16" s="520">
        <v>0</v>
      </c>
      <c r="CY16" s="520">
        <v>0</v>
      </c>
      <c r="CZ16" s="520">
        <v>0</v>
      </c>
      <c r="DA16" s="520">
        <v>0</v>
      </c>
      <c r="DB16" s="523">
        <v>0</v>
      </c>
      <c r="DC16" s="520">
        <v>0</v>
      </c>
      <c r="DD16" s="520">
        <v>0</v>
      </c>
      <c r="DE16" s="520">
        <v>0</v>
      </c>
      <c r="DF16" s="520">
        <v>0</v>
      </c>
      <c r="DG16" s="520">
        <v>0</v>
      </c>
      <c r="DH16" s="520">
        <v>0</v>
      </c>
      <c r="DI16" s="520">
        <v>0</v>
      </c>
      <c r="DJ16" s="520">
        <v>0</v>
      </c>
      <c r="DK16" s="520">
        <v>0</v>
      </c>
      <c r="DL16" s="520">
        <v>0</v>
      </c>
      <c r="DM16" s="520">
        <v>0</v>
      </c>
      <c r="DN16" s="523">
        <v>0</v>
      </c>
      <c r="DO16" s="520">
        <v>0</v>
      </c>
      <c r="DP16" s="520">
        <v>0</v>
      </c>
      <c r="DQ16" s="520">
        <v>0</v>
      </c>
      <c r="DR16" s="520">
        <v>0</v>
      </c>
      <c r="DS16" s="523">
        <v>0</v>
      </c>
    </row>
    <row r="17" spans="1:123" ht="16.5" customHeight="1">
      <c r="A17" s="1112" t="s">
        <v>327</v>
      </c>
      <c r="B17" s="508" t="s">
        <v>335</v>
      </c>
      <c r="C17" s="516">
        <f t="shared" si="10"/>
        <v>4944.7</v>
      </c>
      <c r="D17" s="520">
        <v>0</v>
      </c>
      <c r="E17" s="524">
        <v>0</v>
      </c>
      <c r="F17" s="520">
        <v>0</v>
      </c>
      <c r="G17" s="520">
        <v>0.2</v>
      </c>
      <c r="H17" s="524">
        <v>0</v>
      </c>
      <c r="I17" s="520">
        <v>0</v>
      </c>
      <c r="J17" s="520">
        <v>0</v>
      </c>
      <c r="K17" s="520">
        <v>0</v>
      </c>
      <c r="L17" s="522">
        <v>0</v>
      </c>
      <c r="M17" s="522">
        <v>0</v>
      </c>
      <c r="N17" s="520">
        <v>135.2</v>
      </c>
      <c r="O17" s="520">
        <v>6.7</v>
      </c>
      <c r="P17" s="520">
        <v>24.9</v>
      </c>
      <c r="Q17" s="523">
        <v>0</v>
      </c>
      <c r="R17" s="542">
        <v>0</v>
      </c>
      <c r="S17" s="520">
        <v>6.6</v>
      </c>
      <c r="T17" s="520">
        <v>15.1</v>
      </c>
      <c r="U17" s="520">
        <v>0</v>
      </c>
      <c r="V17" s="520">
        <v>0.3</v>
      </c>
      <c r="W17" s="532">
        <v>132.20000000000002</v>
      </c>
      <c r="X17" s="520">
        <v>0</v>
      </c>
      <c r="Y17" s="520">
        <v>18</v>
      </c>
      <c r="Z17" s="520">
        <v>0</v>
      </c>
      <c r="AA17" s="520">
        <v>0</v>
      </c>
      <c r="AB17" s="520">
        <v>9.7</v>
      </c>
      <c r="AC17" s="520">
        <v>1.2</v>
      </c>
      <c r="AD17" s="520">
        <v>0</v>
      </c>
      <c r="AE17" s="520">
        <v>2.8</v>
      </c>
      <c r="AF17" s="523">
        <v>6</v>
      </c>
      <c r="AG17" s="542">
        <v>0</v>
      </c>
      <c r="AH17" s="520">
        <v>3.8</v>
      </c>
      <c r="AI17" s="520">
        <v>6.5</v>
      </c>
      <c r="AJ17" s="520">
        <v>0</v>
      </c>
      <c r="AK17" s="520">
        <v>0</v>
      </c>
      <c r="AL17" s="520">
        <v>0</v>
      </c>
      <c r="AM17" s="520">
        <v>1.6</v>
      </c>
      <c r="AN17" s="520">
        <v>0</v>
      </c>
      <c r="AO17" s="520">
        <v>6.2</v>
      </c>
      <c r="AP17" s="520">
        <v>29.8</v>
      </c>
      <c r="AQ17" s="520">
        <v>1.3</v>
      </c>
      <c r="AR17" s="532">
        <v>17.9</v>
      </c>
      <c r="AS17" s="520">
        <v>0</v>
      </c>
      <c r="AT17" s="520">
        <v>18.1</v>
      </c>
      <c r="AU17" s="523">
        <v>0.3</v>
      </c>
      <c r="AV17" s="542">
        <v>0</v>
      </c>
      <c r="AW17" s="520">
        <v>90</v>
      </c>
      <c r="AX17" s="520">
        <v>16.2</v>
      </c>
      <c r="AY17" s="520">
        <v>2.3</v>
      </c>
      <c r="AZ17" s="520">
        <v>1.7</v>
      </c>
      <c r="BA17" s="520">
        <v>23.4</v>
      </c>
      <c r="BB17" s="520">
        <v>0</v>
      </c>
      <c r="BC17" s="532">
        <v>19.5</v>
      </c>
      <c r="BD17" s="520">
        <v>1.4</v>
      </c>
      <c r="BE17" s="520">
        <v>2.8</v>
      </c>
      <c r="BF17" s="520">
        <v>31.1</v>
      </c>
      <c r="BG17" s="520">
        <v>0</v>
      </c>
      <c r="BH17" s="520">
        <v>1.5</v>
      </c>
      <c r="BI17" s="520">
        <v>0</v>
      </c>
      <c r="BJ17" s="523">
        <v>0</v>
      </c>
      <c r="BK17" s="542">
        <v>0</v>
      </c>
      <c r="BL17" s="520">
        <v>13.4</v>
      </c>
      <c r="BM17" s="520">
        <v>24.3</v>
      </c>
      <c r="BN17" s="532">
        <v>0</v>
      </c>
      <c r="BO17" s="520">
        <v>0</v>
      </c>
      <c r="BP17" s="520">
        <v>0</v>
      </c>
      <c r="BQ17" s="520">
        <v>0</v>
      </c>
      <c r="BR17" s="520">
        <v>0</v>
      </c>
      <c r="BS17" s="520">
        <v>2.1</v>
      </c>
      <c r="BT17" s="520">
        <v>4.6</v>
      </c>
      <c r="BU17" s="520">
        <v>0.4</v>
      </c>
      <c r="BV17" s="520">
        <v>4.7</v>
      </c>
      <c r="BW17" s="520">
        <v>0</v>
      </c>
      <c r="BX17" s="520">
        <v>0</v>
      </c>
      <c r="BY17" s="549">
        <v>0.5</v>
      </c>
      <c r="BZ17" s="542">
        <v>0</v>
      </c>
      <c r="CA17" s="520">
        <v>0</v>
      </c>
      <c r="CB17" s="520">
        <v>0</v>
      </c>
      <c r="CC17" s="520">
        <v>0</v>
      </c>
      <c r="CD17" s="520">
        <v>3.6</v>
      </c>
      <c r="CE17" s="520">
        <v>85</v>
      </c>
      <c r="CF17" s="526">
        <v>26.8</v>
      </c>
      <c r="CG17" s="526">
        <v>0</v>
      </c>
      <c r="CH17" s="520">
        <v>0</v>
      </c>
      <c r="CI17" s="520">
        <v>0</v>
      </c>
      <c r="CJ17" s="526"/>
      <c r="CK17" s="527"/>
      <c r="CL17" s="527">
        <v>0</v>
      </c>
      <c r="CM17" s="527">
        <v>0</v>
      </c>
      <c r="CN17" s="535">
        <v>13.4</v>
      </c>
      <c r="CO17" s="526">
        <v>0</v>
      </c>
      <c r="CP17" s="520">
        <v>0</v>
      </c>
      <c r="CQ17" s="523">
        <v>664.1</v>
      </c>
      <c r="CR17" s="520">
        <v>795.8</v>
      </c>
      <c r="CS17" s="520">
        <v>506.2</v>
      </c>
      <c r="CT17" s="520">
        <v>1027.4</v>
      </c>
      <c r="CU17" s="520">
        <v>14.2</v>
      </c>
      <c r="CV17" s="520">
        <v>151.8</v>
      </c>
      <c r="CW17" s="520">
        <v>11.700000000000001</v>
      </c>
      <c r="CX17" s="520">
        <v>761.3</v>
      </c>
      <c r="CY17" s="520">
        <v>34.5</v>
      </c>
      <c r="CZ17" s="520">
        <v>96.6</v>
      </c>
      <c r="DA17" s="520">
        <v>0</v>
      </c>
      <c r="DB17" s="523">
        <v>0</v>
      </c>
      <c r="DC17" s="520">
        <v>0</v>
      </c>
      <c r="DD17" s="520">
        <v>0</v>
      </c>
      <c r="DE17" s="520">
        <v>33.2</v>
      </c>
      <c r="DF17" s="520">
        <v>0</v>
      </c>
      <c r="DG17" s="520">
        <v>0</v>
      </c>
      <c r="DH17" s="520">
        <v>0</v>
      </c>
      <c r="DI17" s="520">
        <v>0</v>
      </c>
      <c r="DJ17" s="520">
        <v>34</v>
      </c>
      <c r="DK17" s="520">
        <v>0</v>
      </c>
      <c r="DL17" s="520">
        <v>0</v>
      </c>
      <c r="DM17" s="520">
        <v>0</v>
      </c>
      <c r="DN17" s="523">
        <v>0</v>
      </c>
      <c r="DO17" s="520">
        <v>0</v>
      </c>
      <c r="DP17" s="520">
        <v>0</v>
      </c>
      <c r="DQ17" s="520">
        <v>0</v>
      </c>
      <c r="DR17" s="520">
        <v>0.8</v>
      </c>
      <c r="DS17" s="523">
        <v>0</v>
      </c>
    </row>
    <row r="18" spans="1:123" ht="16.5" customHeight="1">
      <c r="A18" s="1112"/>
      <c r="B18" s="508" t="s">
        <v>336</v>
      </c>
      <c r="C18" s="516">
        <f t="shared" si="10"/>
        <v>0</v>
      </c>
      <c r="D18" s="520">
        <v>0</v>
      </c>
      <c r="E18" s="524">
        <v>0</v>
      </c>
      <c r="F18" s="520">
        <v>0</v>
      </c>
      <c r="G18" s="520">
        <v>0</v>
      </c>
      <c r="H18" s="524">
        <v>0</v>
      </c>
      <c r="I18" s="520">
        <v>0</v>
      </c>
      <c r="J18" s="520">
        <v>0</v>
      </c>
      <c r="K18" s="520">
        <v>0</v>
      </c>
      <c r="L18" s="522">
        <v>0</v>
      </c>
      <c r="M18" s="522">
        <v>0</v>
      </c>
      <c r="N18" s="520">
        <v>0</v>
      </c>
      <c r="O18" s="520">
        <v>0</v>
      </c>
      <c r="P18" s="520">
        <v>0</v>
      </c>
      <c r="Q18" s="523">
        <v>0</v>
      </c>
      <c r="R18" s="542">
        <v>0</v>
      </c>
      <c r="S18" s="520">
        <v>0</v>
      </c>
      <c r="T18" s="520">
        <v>0</v>
      </c>
      <c r="U18" s="520">
        <v>0</v>
      </c>
      <c r="V18" s="520">
        <v>0</v>
      </c>
      <c r="W18" s="532">
        <v>0</v>
      </c>
      <c r="X18" s="520">
        <v>0</v>
      </c>
      <c r="Y18" s="520">
        <v>0</v>
      </c>
      <c r="Z18" s="520">
        <v>0</v>
      </c>
      <c r="AA18" s="520">
        <v>0</v>
      </c>
      <c r="AB18" s="520">
        <v>0</v>
      </c>
      <c r="AC18" s="520">
        <v>0</v>
      </c>
      <c r="AD18" s="520">
        <v>0</v>
      </c>
      <c r="AE18" s="520">
        <v>0</v>
      </c>
      <c r="AF18" s="523">
        <v>0</v>
      </c>
      <c r="AG18" s="542">
        <v>0</v>
      </c>
      <c r="AH18" s="520">
        <v>0</v>
      </c>
      <c r="AI18" s="520">
        <v>0</v>
      </c>
      <c r="AJ18" s="520">
        <v>0</v>
      </c>
      <c r="AK18" s="520">
        <v>0</v>
      </c>
      <c r="AL18" s="520">
        <v>0</v>
      </c>
      <c r="AM18" s="520">
        <v>0</v>
      </c>
      <c r="AN18" s="520">
        <v>0</v>
      </c>
      <c r="AO18" s="520">
        <v>0</v>
      </c>
      <c r="AP18" s="520">
        <v>0</v>
      </c>
      <c r="AQ18" s="520">
        <v>0</v>
      </c>
      <c r="AR18" s="532">
        <v>0</v>
      </c>
      <c r="AS18" s="520">
        <v>0</v>
      </c>
      <c r="AT18" s="520">
        <v>0</v>
      </c>
      <c r="AU18" s="523">
        <v>0</v>
      </c>
      <c r="AV18" s="542">
        <v>0</v>
      </c>
      <c r="AW18" s="520">
        <v>0</v>
      </c>
      <c r="AX18" s="520">
        <v>0</v>
      </c>
      <c r="AY18" s="520">
        <v>0</v>
      </c>
      <c r="AZ18" s="520">
        <v>0</v>
      </c>
      <c r="BA18" s="520">
        <v>0</v>
      </c>
      <c r="BB18" s="520">
        <v>0</v>
      </c>
      <c r="BC18" s="532">
        <v>0</v>
      </c>
      <c r="BD18" s="520">
        <v>0</v>
      </c>
      <c r="BE18" s="520">
        <v>0</v>
      </c>
      <c r="BF18" s="520">
        <v>0</v>
      </c>
      <c r="BG18" s="520">
        <v>0</v>
      </c>
      <c r="BH18" s="520">
        <v>0</v>
      </c>
      <c r="BI18" s="520">
        <v>0</v>
      </c>
      <c r="BJ18" s="523">
        <v>0</v>
      </c>
      <c r="BK18" s="542">
        <v>0</v>
      </c>
      <c r="BL18" s="520">
        <v>0</v>
      </c>
      <c r="BM18" s="520">
        <v>0</v>
      </c>
      <c r="BN18" s="532">
        <v>0</v>
      </c>
      <c r="BO18" s="520">
        <v>0</v>
      </c>
      <c r="BP18" s="520">
        <v>0</v>
      </c>
      <c r="BQ18" s="520">
        <v>0</v>
      </c>
      <c r="BR18" s="520">
        <v>0</v>
      </c>
      <c r="BS18" s="520">
        <v>0</v>
      </c>
      <c r="BT18" s="520">
        <v>0</v>
      </c>
      <c r="BU18" s="520">
        <v>0</v>
      </c>
      <c r="BV18" s="520">
        <v>0</v>
      </c>
      <c r="BW18" s="520">
        <v>0</v>
      </c>
      <c r="BX18" s="520">
        <v>0</v>
      </c>
      <c r="BY18" s="549">
        <v>0</v>
      </c>
      <c r="BZ18" s="542">
        <v>0</v>
      </c>
      <c r="CA18" s="520">
        <v>0</v>
      </c>
      <c r="CB18" s="520">
        <v>0</v>
      </c>
      <c r="CC18" s="520">
        <v>0</v>
      </c>
      <c r="CD18" s="520">
        <v>0</v>
      </c>
      <c r="CE18" s="520">
        <v>0</v>
      </c>
      <c r="CF18" s="526">
        <v>0</v>
      </c>
      <c r="CG18" s="528">
        <v>0</v>
      </c>
      <c r="CH18" s="520">
        <v>0</v>
      </c>
      <c r="CI18" s="520">
        <v>0</v>
      </c>
      <c r="CJ18" s="526"/>
      <c r="CK18" s="527"/>
      <c r="CL18" s="527">
        <v>0</v>
      </c>
      <c r="CM18" s="527">
        <v>0</v>
      </c>
      <c r="CN18" s="535">
        <v>0</v>
      </c>
      <c r="CO18" s="526">
        <v>0</v>
      </c>
      <c r="CP18" s="520">
        <v>0</v>
      </c>
      <c r="CQ18" s="523">
        <v>0</v>
      </c>
      <c r="CR18" s="520">
        <v>0</v>
      </c>
      <c r="CS18" s="520">
        <v>0</v>
      </c>
      <c r="CT18" s="520">
        <v>0</v>
      </c>
      <c r="CU18" s="520">
        <v>0</v>
      </c>
      <c r="CV18" s="520">
        <v>0</v>
      </c>
      <c r="CW18" s="520">
        <v>0</v>
      </c>
      <c r="CX18" s="520">
        <v>0</v>
      </c>
      <c r="CY18" s="520">
        <v>0</v>
      </c>
      <c r="CZ18" s="520">
        <v>0</v>
      </c>
      <c r="DA18" s="520">
        <v>0</v>
      </c>
      <c r="DB18" s="523">
        <v>0</v>
      </c>
      <c r="DC18" s="520">
        <v>0</v>
      </c>
      <c r="DD18" s="520">
        <v>0</v>
      </c>
      <c r="DE18" s="520">
        <v>0</v>
      </c>
      <c r="DF18" s="520">
        <v>0</v>
      </c>
      <c r="DG18" s="520">
        <v>0</v>
      </c>
      <c r="DH18" s="520">
        <v>0</v>
      </c>
      <c r="DI18" s="520">
        <v>0</v>
      </c>
      <c r="DJ18" s="520">
        <v>0</v>
      </c>
      <c r="DK18" s="520">
        <v>0</v>
      </c>
      <c r="DL18" s="520">
        <v>0</v>
      </c>
      <c r="DM18" s="520">
        <v>0</v>
      </c>
      <c r="DN18" s="523">
        <v>0</v>
      </c>
      <c r="DO18" s="520">
        <v>0</v>
      </c>
      <c r="DP18" s="520">
        <v>0</v>
      </c>
      <c r="DQ18" s="520">
        <v>0</v>
      </c>
      <c r="DR18" s="520">
        <v>0</v>
      </c>
      <c r="DS18" s="523">
        <v>0</v>
      </c>
    </row>
    <row r="19" spans="1:123" ht="16.5" customHeight="1">
      <c r="A19" s="1116"/>
      <c r="B19" s="508" t="s">
        <v>122</v>
      </c>
      <c r="C19" s="516">
        <f t="shared" si="10"/>
        <v>3471.3999999999996</v>
      </c>
      <c r="D19" s="520">
        <v>19.6</v>
      </c>
      <c r="E19" s="524">
        <v>0</v>
      </c>
      <c r="F19" s="520">
        <v>2.4</v>
      </c>
      <c r="G19" s="520">
        <v>7.7</v>
      </c>
      <c r="H19" s="524">
        <v>0</v>
      </c>
      <c r="I19" s="520">
        <v>803.6</v>
      </c>
      <c r="J19" s="520">
        <v>6.3</v>
      </c>
      <c r="K19" s="520">
        <v>0</v>
      </c>
      <c r="L19" s="522">
        <v>0</v>
      </c>
      <c r="M19" s="522">
        <v>7.6</v>
      </c>
      <c r="N19" s="520">
        <v>19.299999999999997</v>
      </c>
      <c r="O19" s="520">
        <v>1</v>
      </c>
      <c r="P19" s="520">
        <v>0</v>
      </c>
      <c r="Q19" s="523">
        <v>0</v>
      </c>
      <c r="R19" s="542">
        <v>0</v>
      </c>
      <c r="S19" s="520">
        <v>15.399999999999999</v>
      </c>
      <c r="T19" s="520">
        <v>2.5</v>
      </c>
      <c r="U19" s="520">
        <v>0</v>
      </c>
      <c r="V19" s="520">
        <v>0</v>
      </c>
      <c r="W19" s="532">
        <v>15.1</v>
      </c>
      <c r="X19" s="520">
        <v>0</v>
      </c>
      <c r="Y19" s="520">
        <v>0</v>
      </c>
      <c r="Z19" s="520">
        <v>0</v>
      </c>
      <c r="AA19" s="520">
        <v>0</v>
      </c>
      <c r="AB19" s="520">
        <v>8.2</v>
      </c>
      <c r="AC19" s="520">
        <v>0</v>
      </c>
      <c r="AD19" s="520">
        <v>0</v>
      </c>
      <c r="AE19" s="520">
        <v>0</v>
      </c>
      <c r="AF19" s="523">
        <v>41.9</v>
      </c>
      <c r="AG19" s="542">
        <v>0</v>
      </c>
      <c r="AH19" s="520">
        <v>0.5</v>
      </c>
      <c r="AI19" s="520">
        <v>1.4</v>
      </c>
      <c r="AJ19" s="520">
        <v>0</v>
      </c>
      <c r="AK19" s="520">
        <v>0</v>
      </c>
      <c r="AL19" s="520">
        <v>0</v>
      </c>
      <c r="AM19" s="520">
        <v>1.2</v>
      </c>
      <c r="AN19" s="520">
        <v>0</v>
      </c>
      <c r="AO19" s="520">
        <v>8</v>
      </c>
      <c r="AP19" s="520">
        <v>47.5</v>
      </c>
      <c r="AQ19" s="520">
        <v>2.9</v>
      </c>
      <c r="AR19" s="532">
        <v>17.1</v>
      </c>
      <c r="AS19" s="520">
        <v>0</v>
      </c>
      <c r="AT19" s="520">
        <v>52.900000000000006</v>
      </c>
      <c r="AU19" s="523">
        <v>9.9</v>
      </c>
      <c r="AV19" s="542">
        <v>0</v>
      </c>
      <c r="AW19" s="520">
        <v>105.5</v>
      </c>
      <c r="AX19" s="520">
        <v>161</v>
      </c>
      <c r="AY19" s="520">
        <v>0.1</v>
      </c>
      <c r="AZ19" s="520">
        <v>3.5</v>
      </c>
      <c r="BA19" s="520">
        <v>4.1</v>
      </c>
      <c r="BB19" s="520">
        <v>6.4</v>
      </c>
      <c r="BC19" s="532">
        <v>125.2</v>
      </c>
      <c r="BD19" s="520">
        <v>1.3</v>
      </c>
      <c r="BE19" s="520">
        <v>22.900000000000002</v>
      </c>
      <c r="BF19" s="520">
        <v>23.400000000000002</v>
      </c>
      <c r="BG19" s="520">
        <v>0</v>
      </c>
      <c r="BH19" s="520">
        <v>17.1</v>
      </c>
      <c r="BI19" s="520">
        <v>0</v>
      </c>
      <c r="BJ19" s="523">
        <v>0</v>
      </c>
      <c r="BK19" s="542">
        <v>0</v>
      </c>
      <c r="BL19" s="520">
        <v>30.6</v>
      </c>
      <c r="BM19" s="520">
        <v>18.6</v>
      </c>
      <c r="BN19" s="532">
        <v>0</v>
      </c>
      <c r="BO19" s="520">
        <v>0</v>
      </c>
      <c r="BP19" s="520">
        <v>0</v>
      </c>
      <c r="BQ19" s="520">
        <v>0</v>
      </c>
      <c r="BR19" s="520">
        <v>73.1</v>
      </c>
      <c r="BS19" s="520">
        <v>5.3</v>
      </c>
      <c r="BT19" s="520">
        <v>9.7</v>
      </c>
      <c r="BU19" s="520">
        <v>5.2</v>
      </c>
      <c r="BV19" s="520">
        <v>3.6</v>
      </c>
      <c r="BW19" s="520">
        <v>0</v>
      </c>
      <c r="BX19" s="520">
        <v>0</v>
      </c>
      <c r="BY19" s="549">
        <v>0.30000000000000004</v>
      </c>
      <c r="BZ19" s="542">
        <v>0</v>
      </c>
      <c r="CA19" s="520">
        <v>0</v>
      </c>
      <c r="CB19" s="520">
        <v>0</v>
      </c>
      <c r="CC19" s="520">
        <v>0</v>
      </c>
      <c r="CD19" s="520">
        <v>7.9</v>
      </c>
      <c r="CE19" s="520">
        <v>199.3</v>
      </c>
      <c r="CF19" s="526">
        <v>37.2</v>
      </c>
      <c r="CG19" s="526">
        <v>9.3</v>
      </c>
      <c r="CH19" s="520">
        <v>0</v>
      </c>
      <c r="CI19" s="520">
        <v>0</v>
      </c>
      <c r="CJ19" s="526"/>
      <c r="CK19" s="505"/>
      <c r="CL19" s="527">
        <v>0</v>
      </c>
      <c r="CM19" s="527">
        <v>0</v>
      </c>
      <c r="CN19" s="535">
        <v>37.900000000000006</v>
      </c>
      <c r="CO19" s="526">
        <v>0</v>
      </c>
      <c r="CP19" s="520">
        <v>0</v>
      </c>
      <c r="CQ19" s="523">
        <v>1148.8999999999999</v>
      </c>
      <c r="CR19" s="520">
        <v>61.5</v>
      </c>
      <c r="CS19" s="520">
        <v>169.3</v>
      </c>
      <c r="CT19" s="520">
        <v>42.6</v>
      </c>
      <c r="CU19" s="520">
        <v>1.3</v>
      </c>
      <c r="CV19" s="520">
        <v>0</v>
      </c>
      <c r="CW19" s="520">
        <v>0</v>
      </c>
      <c r="CX19" s="520">
        <v>5.700000000000001</v>
      </c>
      <c r="CY19" s="520">
        <v>0</v>
      </c>
      <c r="CZ19" s="520">
        <v>16.5</v>
      </c>
      <c r="DA19" s="520">
        <v>0</v>
      </c>
      <c r="DB19" s="523">
        <v>0</v>
      </c>
      <c r="DC19" s="520">
        <v>0</v>
      </c>
      <c r="DD19" s="520">
        <v>0</v>
      </c>
      <c r="DE19" s="520">
        <v>12</v>
      </c>
      <c r="DF19" s="520">
        <v>0</v>
      </c>
      <c r="DG19" s="520">
        <v>0</v>
      </c>
      <c r="DH19" s="520">
        <v>0</v>
      </c>
      <c r="DI19" s="520">
        <v>0</v>
      </c>
      <c r="DJ19" s="520">
        <v>11.6</v>
      </c>
      <c r="DK19" s="520">
        <v>0</v>
      </c>
      <c r="DL19" s="520">
        <v>0</v>
      </c>
      <c r="DM19" s="520">
        <v>0</v>
      </c>
      <c r="DN19" s="523">
        <v>0</v>
      </c>
      <c r="DO19" s="520">
        <v>0</v>
      </c>
      <c r="DP19" s="520">
        <v>0</v>
      </c>
      <c r="DQ19" s="520">
        <v>0</v>
      </c>
      <c r="DR19" s="520">
        <v>1.5</v>
      </c>
      <c r="DS19" s="523">
        <v>0</v>
      </c>
    </row>
    <row r="20" spans="1:123" ht="16.5" customHeight="1">
      <c r="A20" s="1130" t="s">
        <v>123</v>
      </c>
      <c r="B20" s="1131"/>
      <c r="C20" s="516">
        <f t="shared" si="10"/>
        <v>26652.299999999996</v>
      </c>
      <c r="D20" s="520">
        <v>245.39999999999998</v>
      </c>
      <c r="E20" s="524">
        <v>0</v>
      </c>
      <c r="F20" s="520">
        <v>136</v>
      </c>
      <c r="G20" s="520">
        <v>15</v>
      </c>
      <c r="H20" s="524">
        <v>0</v>
      </c>
      <c r="I20" s="520">
        <v>2911.2</v>
      </c>
      <c r="J20" s="520">
        <v>93.5</v>
      </c>
      <c r="K20" s="520">
        <v>4887.6</v>
      </c>
      <c r="L20" s="522">
        <v>0</v>
      </c>
      <c r="M20" s="522">
        <v>939.3</v>
      </c>
      <c r="N20" s="520">
        <v>550.3</v>
      </c>
      <c r="O20" s="520">
        <v>109.7</v>
      </c>
      <c r="P20" s="520">
        <v>192.50000000000003</v>
      </c>
      <c r="Q20" s="523">
        <v>42</v>
      </c>
      <c r="R20" s="542">
        <v>161.9</v>
      </c>
      <c r="S20" s="520">
        <v>96.80000000000001</v>
      </c>
      <c r="T20" s="520">
        <v>422.3</v>
      </c>
      <c r="U20" s="520">
        <v>0</v>
      </c>
      <c r="V20" s="520">
        <v>2.6</v>
      </c>
      <c r="W20" s="532">
        <v>480.6</v>
      </c>
      <c r="X20" s="520">
        <v>0</v>
      </c>
      <c r="Y20" s="520">
        <v>94.2</v>
      </c>
      <c r="Z20" s="520">
        <v>0</v>
      </c>
      <c r="AA20" s="520">
        <v>0</v>
      </c>
      <c r="AB20" s="520">
        <v>30</v>
      </c>
      <c r="AC20" s="520">
        <v>0</v>
      </c>
      <c r="AD20" s="520">
        <v>0</v>
      </c>
      <c r="AE20" s="520">
        <v>1.3</v>
      </c>
      <c r="AF20" s="523">
        <v>152.4</v>
      </c>
      <c r="AG20" s="542">
        <v>0</v>
      </c>
      <c r="AH20" s="520">
        <v>10.5</v>
      </c>
      <c r="AI20" s="520">
        <v>9.1</v>
      </c>
      <c r="AJ20" s="520">
        <v>0</v>
      </c>
      <c r="AK20" s="520">
        <v>0</v>
      </c>
      <c r="AL20" s="520">
        <v>0</v>
      </c>
      <c r="AM20" s="520">
        <v>0.3</v>
      </c>
      <c r="AN20" s="520">
        <v>0</v>
      </c>
      <c r="AO20" s="520">
        <v>117.7</v>
      </c>
      <c r="AP20" s="520">
        <v>146.2</v>
      </c>
      <c r="AQ20" s="520">
        <v>2.9</v>
      </c>
      <c r="AR20" s="532">
        <v>439.1</v>
      </c>
      <c r="AS20" s="520">
        <v>0</v>
      </c>
      <c r="AT20" s="520">
        <v>94.4</v>
      </c>
      <c r="AU20" s="523">
        <v>0</v>
      </c>
      <c r="AV20" s="542">
        <v>65</v>
      </c>
      <c r="AW20" s="520">
        <v>147.6</v>
      </c>
      <c r="AX20" s="520">
        <v>265.7</v>
      </c>
      <c r="AY20" s="520">
        <v>4.7</v>
      </c>
      <c r="AZ20" s="520">
        <v>100.30000000000001</v>
      </c>
      <c r="BA20" s="520">
        <v>0.2</v>
      </c>
      <c r="BB20" s="520">
        <v>3.9</v>
      </c>
      <c r="BC20" s="532">
        <v>1025.9</v>
      </c>
      <c r="BD20" s="520">
        <v>6.199999999999999</v>
      </c>
      <c r="BE20" s="520">
        <v>2524.7</v>
      </c>
      <c r="BF20" s="520">
        <v>591.3</v>
      </c>
      <c r="BG20" s="520">
        <v>0</v>
      </c>
      <c r="BH20" s="520">
        <v>1916.6</v>
      </c>
      <c r="BI20" s="520">
        <v>0</v>
      </c>
      <c r="BJ20" s="523">
        <v>0</v>
      </c>
      <c r="BK20" s="542">
        <v>0</v>
      </c>
      <c r="BL20" s="520">
        <v>537.8000000000001</v>
      </c>
      <c r="BM20" s="520">
        <v>1445.4</v>
      </c>
      <c r="BN20" s="532">
        <v>0</v>
      </c>
      <c r="BO20" s="520">
        <v>0</v>
      </c>
      <c r="BP20" s="520">
        <v>0</v>
      </c>
      <c r="BQ20" s="520">
        <v>0</v>
      </c>
      <c r="BR20" s="520">
        <v>640.5</v>
      </c>
      <c r="BS20" s="520">
        <v>64.8</v>
      </c>
      <c r="BT20" s="520">
        <v>6.2</v>
      </c>
      <c r="BU20" s="520">
        <v>5.9</v>
      </c>
      <c r="BV20" s="520">
        <v>4.7</v>
      </c>
      <c r="BW20" s="520">
        <v>59</v>
      </c>
      <c r="BX20" s="520">
        <v>0</v>
      </c>
      <c r="BY20" s="549">
        <v>0</v>
      </c>
      <c r="BZ20" s="542">
        <v>100</v>
      </c>
      <c r="CA20" s="520">
        <v>0</v>
      </c>
      <c r="CB20" s="520">
        <v>48.2</v>
      </c>
      <c r="CC20" s="520">
        <v>0</v>
      </c>
      <c r="CD20" s="520">
        <v>2.6</v>
      </c>
      <c r="CE20" s="520">
        <v>497.79999999999995</v>
      </c>
      <c r="CF20" s="526">
        <v>146</v>
      </c>
      <c r="CG20" s="528">
        <v>6</v>
      </c>
      <c r="CH20" s="520">
        <v>0</v>
      </c>
      <c r="CI20" s="520">
        <v>0</v>
      </c>
      <c r="CJ20" s="526"/>
      <c r="CK20" s="505"/>
      <c r="CL20" s="527">
        <v>0</v>
      </c>
      <c r="CM20" s="527">
        <v>0</v>
      </c>
      <c r="CN20" s="535">
        <v>40.1</v>
      </c>
      <c r="CO20" s="526">
        <v>0</v>
      </c>
      <c r="CP20" s="520">
        <v>0</v>
      </c>
      <c r="CQ20" s="523">
        <v>2160.3</v>
      </c>
      <c r="CR20" s="520">
        <v>257.2</v>
      </c>
      <c r="CS20" s="520">
        <v>267.6</v>
      </c>
      <c r="CT20" s="520">
        <v>340.4</v>
      </c>
      <c r="CU20" s="520">
        <v>0.9</v>
      </c>
      <c r="CV20" s="520">
        <v>6.9</v>
      </c>
      <c r="CW20" s="520">
        <v>7.8</v>
      </c>
      <c r="CX20" s="520">
        <v>346.8</v>
      </c>
      <c r="CY20" s="520">
        <v>11.100000000000001</v>
      </c>
      <c r="CZ20" s="520">
        <v>42.199999999999996</v>
      </c>
      <c r="DA20" s="520">
        <v>0</v>
      </c>
      <c r="DB20" s="523">
        <v>0</v>
      </c>
      <c r="DC20" s="520">
        <v>0</v>
      </c>
      <c r="DD20" s="520">
        <v>0</v>
      </c>
      <c r="DE20" s="520">
        <v>337</v>
      </c>
      <c r="DF20" s="520">
        <v>0</v>
      </c>
      <c r="DG20" s="520">
        <v>0</v>
      </c>
      <c r="DH20" s="520">
        <v>0</v>
      </c>
      <c r="DI20" s="520">
        <v>0</v>
      </c>
      <c r="DJ20" s="520">
        <v>210.30000000000004</v>
      </c>
      <c r="DK20" s="520">
        <v>0</v>
      </c>
      <c r="DL20" s="520">
        <v>2.3</v>
      </c>
      <c r="DM20" s="520">
        <v>0</v>
      </c>
      <c r="DN20" s="523">
        <v>0</v>
      </c>
      <c r="DO20" s="520">
        <v>0</v>
      </c>
      <c r="DP20" s="520">
        <v>0</v>
      </c>
      <c r="DQ20" s="520">
        <v>2.1</v>
      </c>
      <c r="DR20" s="520">
        <v>17.5</v>
      </c>
      <c r="DS20" s="523">
        <v>0</v>
      </c>
    </row>
    <row r="21" spans="1:123" ht="16.5" customHeight="1">
      <c r="A21" s="1119" t="s">
        <v>328</v>
      </c>
      <c r="B21" s="508" t="s">
        <v>337</v>
      </c>
      <c r="C21" s="516">
        <f t="shared" si="10"/>
        <v>22372.299999999992</v>
      </c>
      <c r="D21" s="520">
        <v>819.8</v>
      </c>
      <c r="E21" s="524">
        <v>0.8</v>
      </c>
      <c r="F21" s="520">
        <v>144.2</v>
      </c>
      <c r="G21" s="520">
        <v>70.4</v>
      </c>
      <c r="H21" s="524">
        <v>0</v>
      </c>
      <c r="I21" s="520">
        <v>361.70000000000005</v>
      </c>
      <c r="J21" s="520">
        <v>288.6</v>
      </c>
      <c r="K21" s="520">
        <v>1171.3</v>
      </c>
      <c r="L21" s="522">
        <v>0</v>
      </c>
      <c r="M21" s="522">
        <v>867.3</v>
      </c>
      <c r="N21" s="520">
        <v>263.4</v>
      </c>
      <c r="O21" s="520">
        <v>177.40000000000003</v>
      </c>
      <c r="P21" s="520">
        <v>725</v>
      </c>
      <c r="Q21" s="523">
        <v>35.9</v>
      </c>
      <c r="R21" s="542">
        <v>276</v>
      </c>
      <c r="S21" s="520">
        <v>94.6</v>
      </c>
      <c r="T21" s="520">
        <v>306.1</v>
      </c>
      <c r="U21" s="520">
        <v>0</v>
      </c>
      <c r="V21" s="520">
        <v>5.2</v>
      </c>
      <c r="W21" s="532">
        <v>364</v>
      </c>
      <c r="X21" s="520">
        <v>0</v>
      </c>
      <c r="Y21" s="520">
        <v>27.5</v>
      </c>
      <c r="Z21" s="520">
        <v>0</v>
      </c>
      <c r="AA21" s="520">
        <v>0</v>
      </c>
      <c r="AB21" s="520">
        <v>38.800000000000004</v>
      </c>
      <c r="AC21" s="520">
        <v>0</v>
      </c>
      <c r="AD21" s="520">
        <v>0</v>
      </c>
      <c r="AE21" s="520">
        <v>61.5</v>
      </c>
      <c r="AF21" s="523">
        <v>5.3</v>
      </c>
      <c r="AG21" s="542">
        <v>0.3</v>
      </c>
      <c r="AH21" s="520">
        <v>0.6</v>
      </c>
      <c r="AI21" s="520">
        <v>313.29999999999995</v>
      </c>
      <c r="AJ21" s="520">
        <v>0</v>
      </c>
      <c r="AK21" s="520">
        <v>0</v>
      </c>
      <c r="AL21" s="520">
        <v>0</v>
      </c>
      <c r="AM21" s="520">
        <v>17.6</v>
      </c>
      <c r="AN21" s="520">
        <v>0</v>
      </c>
      <c r="AO21" s="520">
        <v>194.29999999999998</v>
      </c>
      <c r="AP21" s="520">
        <v>43.9</v>
      </c>
      <c r="AQ21" s="520">
        <v>52.3</v>
      </c>
      <c r="AR21" s="532">
        <v>395.29999999999995</v>
      </c>
      <c r="AS21" s="520">
        <v>0</v>
      </c>
      <c r="AT21" s="520">
        <v>212</v>
      </c>
      <c r="AU21" s="523">
        <v>0</v>
      </c>
      <c r="AV21" s="542">
        <v>0</v>
      </c>
      <c r="AW21" s="520">
        <v>177.20000000000002</v>
      </c>
      <c r="AX21" s="520">
        <v>146.5</v>
      </c>
      <c r="AY21" s="520">
        <v>43</v>
      </c>
      <c r="AZ21" s="520">
        <v>117.69999999999999</v>
      </c>
      <c r="BA21" s="520">
        <v>111.9</v>
      </c>
      <c r="BB21" s="520">
        <v>4.3</v>
      </c>
      <c r="BC21" s="532">
        <v>416.29999999999995</v>
      </c>
      <c r="BD21" s="520">
        <v>0.9</v>
      </c>
      <c r="BE21" s="520">
        <v>512.5</v>
      </c>
      <c r="BF21" s="520">
        <v>1340.6000000000001</v>
      </c>
      <c r="BG21" s="520">
        <v>0</v>
      </c>
      <c r="BH21" s="520">
        <v>617.6</v>
      </c>
      <c r="BI21" s="520">
        <v>74.8</v>
      </c>
      <c r="BJ21" s="523">
        <v>0</v>
      </c>
      <c r="BK21" s="542">
        <v>0</v>
      </c>
      <c r="BL21" s="520">
        <v>3978.3</v>
      </c>
      <c r="BM21" s="520">
        <v>260</v>
      </c>
      <c r="BN21" s="532">
        <v>0</v>
      </c>
      <c r="BO21" s="520">
        <v>0</v>
      </c>
      <c r="BP21" s="520">
        <v>0</v>
      </c>
      <c r="BQ21" s="520">
        <v>0</v>
      </c>
      <c r="BR21" s="520">
        <v>1448.9</v>
      </c>
      <c r="BS21" s="520">
        <v>2.4</v>
      </c>
      <c r="BT21" s="520">
        <v>9.1</v>
      </c>
      <c r="BU21" s="520">
        <v>2.3</v>
      </c>
      <c r="BV21" s="520">
        <v>5.3</v>
      </c>
      <c r="BW21" s="520">
        <v>300</v>
      </c>
      <c r="BX21" s="520">
        <v>0</v>
      </c>
      <c r="BY21" s="549">
        <v>141</v>
      </c>
      <c r="BZ21" s="542">
        <v>0</v>
      </c>
      <c r="CA21" s="520">
        <v>0</v>
      </c>
      <c r="CB21" s="520">
        <v>140.8</v>
      </c>
      <c r="CC21" s="520">
        <v>0</v>
      </c>
      <c r="CD21" s="520">
        <v>40.099999999999994</v>
      </c>
      <c r="CE21" s="520">
        <v>490.6</v>
      </c>
      <c r="CF21" s="526">
        <v>110.1</v>
      </c>
      <c r="CG21" s="526">
        <v>275</v>
      </c>
      <c r="CH21" s="520">
        <v>0</v>
      </c>
      <c r="CI21" s="520">
        <v>0</v>
      </c>
      <c r="CJ21" s="526"/>
      <c r="CK21" s="527"/>
      <c r="CL21" s="527">
        <v>0</v>
      </c>
      <c r="CM21" s="527">
        <v>0</v>
      </c>
      <c r="CN21" s="535">
        <v>188.60000000000002</v>
      </c>
      <c r="CO21" s="526">
        <v>0</v>
      </c>
      <c r="CP21" s="520">
        <v>0</v>
      </c>
      <c r="CQ21" s="523">
        <v>3384.5</v>
      </c>
      <c r="CR21" s="520">
        <v>106.10000000000001</v>
      </c>
      <c r="CS21" s="520">
        <v>113.89999999999999</v>
      </c>
      <c r="CT21" s="520">
        <v>143.7</v>
      </c>
      <c r="CU21" s="520">
        <v>0</v>
      </c>
      <c r="CV21" s="520">
        <v>2.5999999999999996</v>
      </c>
      <c r="CW21" s="520">
        <v>20.6</v>
      </c>
      <c r="CX21" s="520">
        <v>160.1</v>
      </c>
      <c r="CY21" s="520">
        <v>61.199999999999996</v>
      </c>
      <c r="CZ21" s="520">
        <v>65.3</v>
      </c>
      <c r="DA21" s="520">
        <v>0</v>
      </c>
      <c r="DB21" s="523">
        <v>0</v>
      </c>
      <c r="DC21" s="520">
        <v>0</v>
      </c>
      <c r="DD21" s="520">
        <v>0</v>
      </c>
      <c r="DE21" s="520">
        <v>9.2</v>
      </c>
      <c r="DF21" s="520">
        <v>0</v>
      </c>
      <c r="DG21" s="520">
        <v>0</v>
      </c>
      <c r="DH21" s="520">
        <v>0</v>
      </c>
      <c r="DI21" s="520">
        <v>0</v>
      </c>
      <c r="DJ21" s="520">
        <v>8.9</v>
      </c>
      <c r="DK21" s="520">
        <v>0</v>
      </c>
      <c r="DL21" s="520">
        <v>0</v>
      </c>
      <c r="DM21" s="520">
        <v>0</v>
      </c>
      <c r="DN21" s="523">
        <v>0</v>
      </c>
      <c r="DO21" s="520">
        <v>0</v>
      </c>
      <c r="DP21" s="520">
        <v>0</v>
      </c>
      <c r="DQ21" s="520">
        <v>0</v>
      </c>
      <c r="DR21" s="520">
        <v>6</v>
      </c>
      <c r="DS21" s="523">
        <v>0</v>
      </c>
    </row>
    <row r="22" spans="1:123" ht="16.5" customHeight="1">
      <c r="A22" s="1112"/>
      <c r="B22" s="508" t="s">
        <v>124</v>
      </c>
      <c r="C22" s="516">
        <f t="shared" si="10"/>
        <v>6108.600000000001</v>
      </c>
      <c r="D22" s="520">
        <v>281.8</v>
      </c>
      <c r="E22" s="524">
        <v>0</v>
      </c>
      <c r="F22" s="520">
        <v>15.399999999999999</v>
      </c>
      <c r="G22" s="520">
        <v>5.1</v>
      </c>
      <c r="H22" s="524">
        <v>0</v>
      </c>
      <c r="I22" s="529">
        <v>44.3</v>
      </c>
      <c r="J22" s="520">
        <v>72.9</v>
      </c>
      <c r="K22" s="520">
        <v>0</v>
      </c>
      <c r="L22" s="522">
        <v>0</v>
      </c>
      <c r="M22" s="522">
        <v>27.5</v>
      </c>
      <c r="N22" s="520">
        <v>139.60000000000002</v>
      </c>
      <c r="O22" s="520">
        <v>145.20000000000002</v>
      </c>
      <c r="P22" s="520">
        <v>84.9</v>
      </c>
      <c r="Q22" s="523">
        <v>25.1</v>
      </c>
      <c r="R22" s="542">
        <v>161.6</v>
      </c>
      <c r="S22" s="520">
        <v>84.6</v>
      </c>
      <c r="T22" s="520">
        <v>68</v>
      </c>
      <c r="U22" s="520">
        <v>0</v>
      </c>
      <c r="V22" s="520">
        <v>19.8</v>
      </c>
      <c r="W22" s="532">
        <v>148.10000000000002</v>
      </c>
      <c r="X22" s="520">
        <v>0</v>
      </c>
      <c r="Y22" s="520">
        <v>12.2</v>
      </c>
      <c r="Z22" s="520">
        <v>0</v>
      </c>
      <c r="AA22" s="520">
        <v>0</v>
      </c>
      <c r="AB22" s="520">
        <v>3.9000000000000004</v>
      </c>
      <c r="AC22" s="520">
        <v>0</v>
      </c>
      <c r="AD22" s="520">
        <v>0</v>
      </c>
      <c r="AE22" s="520">
        <v>0</v>
      </c>
      <c r="AF22" s="523">
        <v>260.2</v>
      </c>
      <c r="AG22" s="542">
        <v>0</v>
      </c>
      <c r="AH22" s="520">
        <v>2.3</v>
      </c>
      <c r="AI22" s="520">
        <v>0.6</v>
      </c>
      <c r="AJ22" s="520">
        <v>0</v>
      </c>
      <c r="AK22" s="520">
        <v>0</v>
      </c>
      <c r="AL22" s="520">
        <v>0</v>
      </c>
      <c r="AM22" s="520">
        <v>1.2</v>
      </c>
      <c r="AN22" s="520">
        <v>0</v>
      </c>
      <c r="AO22" s="520">
        <v>123.6</v>
      </c>
      <c r="AP22" s="520">
        <v>89.50000000000001</v>
      </c>
      <c r="AQ22" s="520">
        <v>2.3</v>
      </c>
      <c r="AR22" s="532">
        <v>15.2</v>
      </c>
      <c r="AS22" s="520">
        <v>0</v>
      </c>
      <c r="AT22" s="520">
        <v>114.7</v>
      </c>
      <c r="AU22" s="523">
        <v>0.2</v>
      </c>
      <c r="AV22" s="542">
        <v>90.9</v>
      </c>
      <c r="AW22" s="520">
        <v>28.200000000000003</v>
      </c>
      <c r="AX22" s="520">
        <v>41.9</v>
      </c>
      <c r="AY22" s="520">
        <v>6.2</v>
      </c>
      <c r="AZ22" s="520">
        <v>15</v>
      </c>
      <c r="BA22" s="520">
        <v>0</v>
      </c>
      <c r="BB22" s="520">
        <v>3.9</v>
      </c>
      <c r="BC22" s="532">
        <v>311.59999999999997</v>
      </c>
      <c r="BD22" s="520">
        <v>1.4</v>
      </c>
      <c r="BE22" s="520">
        <v>141.9</v>
      </c>
      <c r="BF22" s="520">
        <v>182.5</v>
      </c>
      <c r="BG22" s="520">
        <v>0</v>
      </c>
      <c r="BH22" s="520">
        <v>213.2</v>
      </c>
      <c r="BI22" s="520">
        <v>0</v>
      </c>
      <c r="BJ22" s="523">
        <v>0</v>
      </c>
      <c r="BK22" s="542">
        <v>0</v>
      </c>
      <c r="BL22" s="520">
        <v>248.5</v>
      </c>
      <c r="BM22" s="520">
        <v>170</v>
      </c>
      <c r="BN22" s="532">
        <v>0</v>
      </c>
      <c r="BO22" s="520">
        <v>0</v>
      </c>
      <c r="BP22" s="520">
        <v>0</v>
      </c>
      <c r="BQ22" s="520">
        <v>0</v>
      </c>
      <c r="BR22" s="520">
        <v>39.400000000000006</v>
      </c>
      <c r="BS22" s="520">
        <v>5.7</v>
      </c>
      <c r="BT22" s="520">
        <v>6.300000000000001</v>
      </c>
      <c r="BU22" s="520">
        <v>7.1</v>
      </c>
      <c r="BV22" s="520">
        <v>1.1</v>
      </c>
      <c r="BW22" s="520">
        <v>0</v>
      </c>
      <c r="BX22" s="520">
        <v>0</v>
      </c>
      <c r="BY22" s="549">
        <v>20.7</v>
      </c>
      <c r="BZ22" s="542">
        <v>100.7</v>
      </c>
      <c r="CA22" s="520">
        <v>0</v>
      </c>
      <c r="CB22" s="520">
        <v>7.2</v>
      </c>
      <c r="CC22" s="520">
        <v>0</v>
      </c>
      <c r="CD22" s="520">
        <v>4</v>
      </c>
      <c r="CE22" s="520">
        <v>68.1</v>
      </c>
      <c r="CF22" s="526">
        <v>4.300000000000001</v>
      </c>
      <c r="CG22" s="526">
        <v>16.8</v>
      </c>
      <c r="CH22" s="520">
        <v>0</v>
      </c>
      <c r="CI22" s="520">
        <v>0</v>
      </c>
      <c r="CJ22" s="526"/>
      <c r="CK22" s="527"/>
      <c r="CL22" s="527">
        <v>0</v>
      </c>
      <c r="CM22" s="527">
        <v>0</v>
      </c>
      <c r="CN22" s="535">
        <v>101.8</v>
      </c>
      <c r="CO22" s="526">
        <v>0</v>
      </c>
      <c r="CP22" s="520">
        <v>0</v>
      </c>
      <c r="CQ22" s="523">
        <v>1664.9</v>
      </c>
      <c r="CR22" s="520">
        <v>91.1</v>
      </c>
      <c r="CS22" s="520">
        <v>256.6</v>
      </c>
      <c r="CT22" s="520">
        <v>54.19999999999999</v>
      </c>
      <c r="CU22" s="520">
        <v>0</v>
      </c>
      <c r="CV22" s="520">
        <v>28.6</v>
      </c>
      <c r="CW22" s="520">
        <v>1</v>
      </c>
      <c r="CX22" s="520">
        <v>87.5</v>
      </c>
      <c r="CY22" s="520">
        <v>5.5</v>
      </c>
      <c r="CZ22" s="520">
        <v>48.3</v>
      </c>
      <c r="DA22" s="520">
        <v>0</v>
      </c>
      <c r="DB22" s="523">
        <v>0</v>
      </c>
      <c r="DC22" s="520">
        <v>0</v>
      </c>
      <c r="DD22" s="520">
        <v>0</v>
      </c>
      <c r="DE22" s="520">
        <v>47.9</v>
      </c>
      <c r="DF22" s="520">
        <v>0</v>
      </c>
      <c r="DG22" s="520">
        <v>0</v>
      </c>
      <c r="DH22" s="520">
        <v>0</v>
      </c>
      <c r="DI22" s="520">
        <v>0</v>
      </c>
      <c r="DJ22" s="520">
        <v>24.6</v>
      </c>
      <c r="DK22" s="520">
        <v>0</v>
      </c>
      <c r="DL22" s="520">
        <v>0</v>
      </c>
      <c r="DM22" s="520">
        <v>0</v>
      </c>
      <c r="DN22" s="523">
        <v>0</v>
      </c>
      <c r="DO22" s="520">
        <v>0</v>
      </c>
      <c r="DP22" s="520">
        <v>0</v>
      </c>
      <c r="DQ22" s="520">
        <v>9</v>
      </c>
      <c r="DR22" s="520">
        <v>1.2</v>
      </c>
      <c r="DS22" s="523">
        <v>0</v>
      </c>
    </row>
    <row r="23" spans="1:123" ht="16.5" customHeight="1">
      <c r="A23" s="1112"/>
      <c r="B23" s="508" t="s">
        <v>338</v>
      </c>
      <c r="C23" s="516">
        <f t="shared" si="10"/>
        <v>0</v>
      </c>
      <c r="D23" s="520">
        <v>0</v>
      </c>
      <c r="E23" s="524">
        <v>0</v>
      </c>
      <c r="F23" s="529">
        <v>0</v>
      </c>
      <c r="G23" s="520">
        <v>0</v>
      </c>
      <c r="H23" s="529">
        <v>0</v>
      </c>
      <c r="I23" s="520">
        <v>0</v>
      </c>
      <c r="J23" s="520">
        <v>0</v>
      </c>
      <c r="K23" s="520">
        <v>0</v>
      </c>
      <c r="L23" s="522">
        <v>0</v>
      </c>
      <c r="M23" s="522">
        <v>0</v>
      </c>
      <c r="N23" s="524">
        <v>0</v>
      </c>
      <c r="O23" s="520">
        <v>0</v>
      </c>
      <c r="P23" s="520">
        <v>0</v>
      </c>
      <c r="Q23" s="523">
        <v>0</v>
      </c>
      <c r="R23" s="542">
        <v>0</v>
      </c>
      <c r="S23" s="520">
        <v>0</v>
      </c>
      <c r="T23" s="520">
        <v>0</v>
      </c>
      <c r="U23" s="520">
        <v>0</v>
      </c>
      <c r="V23" s="520">
        <v>0</v>
      </c>
      <c r="W23" s="532">
        <v>0</v>
      </c>
      <c r="X23" s="520">
        <v>0</v>
      </c>
      <c r="Y23" s="520">
        <v>0</v>
      </c>
      <c r="Z23" s="520">
        <v>0</v>
      </c>
      <c r="AA23" s="520">
        <v>0</v>
      </c>
      <c r="AB23" s="520">
        <v>0</v>
      </c>
      <c r="AC23" s="520">
        <v>0</v>
      </c>
      <c r="AD23" s="520">
        <v>0</v>
      </c>
      <c r="AE23" s="520">
        <v>0</v>
      </c>
      <c r="AF23" s="523">
        <v>0</v>
      </c>
      <c r="AG23" s="542">
        <v>0</v>
      </c>
      <c r="AH23" s="520">
        <v>0</v>
      </c>
      <c r="AI23" s="520">
        <v>0</v>
      </c>
      <c r="AJ23" s="520">
        <v>0</v>
      </c>
      <c r="AK23" s="520">
        <v>0</v>
      </c>
      <c r="AL23" s="520">
        <v>0</v>
      </c>
      <c r="AM23" s="520">
        <v>0</v>
      </c>
      <c r="AN23" s="520">
        <v>0</v>
      </c>
      <c r="AO23" s="520">
        <v>0</v>
      </c>
      <c r="AP23" s="520">
        <v>0</v>
      </c>
      <c r="AQ23" s="520">
        <v>0</v>
      </c>
      <c r="AR23" s="532">
        <v>0</v>
      </c>
      <c r="AS23" s="520">
        <v>0</v>
      </c>
      <c r="AT23" s="520">
        <v>0</v>
      </c>
      <c r="AU23" s="523">
        <v>0</v>
      </c>
      <c r="AV23" s="542">
        <v>0</v>
      </c>
      <c r="AW23" s="520">
        <v>0</v>
      </c>
      <c r="AX23" s="520">
        <v>0</v>
      </c>
      <c r="AY23" s="520">
        <v>0</v>
      </c>
      <c r="AZ23" s="520">
        <v>0</v>
      </c>
      <c r="BA23" s="520">
        <v>0</v>
      </c>
      <c r="BB23" s="520">
        <v>0</v>
      </c>
      <c r="BC23" s="532">
        <v>0</v>
      </c>
      <c r="BD23" s="520">
        <v>0</v>
      </c>
      <c r="BE23" s="520">
        <v>0</v>
      </c>
      <c r="BF23" s="520">
        <v>0</v>
      </c>
      <c r="BG23" s="520">
        <v>0</v>
      </c>
      <c r="BH23" s="524">
        <v>0</v>
      </c>
      <c r="BI23" s="520">
        <v>0</v>
      </c>
      <c r="BJ23" s="523">
        <v>0</v>
      </c>
      <c r="BK23" s="542">
        <v>0</v>
      </c>
      <c r="BL23" s="520">
        <v>0</v>
      </c>
      <c r="BM23" s="520">
        <v>0</v>
      </c>
      <c r="BN23" s="532">
        <v>0</v>
      </c>
      <c r="BO23" s="520">
        <v>0</v>
      </c>
      <c r="BP23" s="520">
        <v>0</v>
      </c>
      <c r="BQ23" s="520">
        <v>0</v>
      </c>
      <c r="BR23" s="520">
        <v>0</v>
      </c>
      <c r="BS23" s="520">
        <v>0</v>
      </c>
      <c r="BT23" s="520">
        <v>0</v>
      </c>
      <c r="BU23" s="520">
        <v>0</v>
      </c>
      <c r="BV23" s="520">
        <v>0</v>
      </c>
      <c r="BW23" s="520">
        <v>0</v>
      </c>
      <c r="BX23" s="520">
        <v>0</v>
      </c>
      <c r="BY23" s="549">
        <v>0</v>
      </c>
      <c r="BZ23" s="542">
        <v>0</v>
      </c>
      <c r="CA23" s="520">
        <v>0</v>
      </c>
      <c r="CB23" s="520">
        <v>0</v>
      </c>
      <c r="CC23" s="520">
        <v>0</v>
      </c>
      <c r="CD23" s="520">
        <v>0</v>
      </c>
      <c r="CE23" s="520">
        <v>0</v>
      </c>
      <c r="CF23" s="526">
        <v>0</v>
      </c>
      <c r="CG23" s="526">
        <v>0</v>
      </c>
      <c r="CH23" s="520">
        <v>0</v>
      </c>
      <c r="CI23" s="520">
        <v>0</v>
      </c>
      <c r="CJ23" s="526"/>
      <c r="CK23" s="527"/>
      <c r="CL23" s="527">
        <v>0</v>
      </c>
      <c r="CM23" s="527">
        <v>0</v>
      </c>
      <c r="CN23" s="535">
        <v>0</v>
      </c>
      <c r="CO23" s="526">
        <v>0</v>
      </c>
      <c r="CP23" s="520">
        <v>0</v>
      </c>
      <c r="CQ23" s="523">
        <v>0</v>
      </c>
      <c r="CR23" s="520">
        <v>0</v>
      </c>
      <c r="CS23" s="520">
        <v>0</v>
      </c>
      <c r="CT23" s="520">
        <v>0</v>
      </c>
      <c r="CU23" s="520">
        <v>0</v>
      </c>
      <c r="CV23" s="520">
        <v>0</v>
      </c>
      <c r="CW23" s="520">
        <v>0</v>
      </c>
      <c r="CX23" s="520">
        <v>0</v>
      </c>
      <c r="CY23" s="520">
        <v>0</v>
      </c>
      <c r="CZ23" s="520">
        <v>0</v>
      </c>
      <c r="DA23" s="520">
        <v>0</v>
      </c>
      <c r="DB23" s="523">
        <v>0</v>
      </c>
      <c r="DC23" s="520">
        <v>0</v>
      </c>
      <c r="DD23" s="520">
        <v>0</v>
      </c>
      <c r="DE23" s="520">
        <v>0</v>
      </c>
      <c r="DF23" s="520">
        <v>0</v>
      </c>
      <c r="DG23" s="520">
        <v>0</v>
      </c>
      <c r="DH23" s="520">
        <v>0</v>
      </c>
      <c r="DI23" s="520">
        <v>0</v>
      </c>
      <c r="DJ23" s="520">
        <v>0</v>
      </c>
      <c r="DK23" s="520">
        <v>0</v>
      </c>
      <c r="DL23" s="520">
        <v>0</v>
      </c>
      <c r="DM23" s="520">
        <v>0</v>
      </c>
      <c r="DN23" s="523">
        <v>0</v>
      </c>
      <c r="DO23" s="520">
        <v>0</v>
      </c>
      <c r="DP23" s="520">
        <v>0</v>
      </c>
      <c r="DQ23" s="520">
        <v>0</v>
      </c>
      <c r="DR23" s="520">
        <v>0</v>
      </c>
      <c r="DS23" s="523">
        <v>0</v>
      </c>
    </row>
    <row r="24" spans="1:123" ht="16.5" customHeight="1">
      <c r="A24" s="1112"/>
      <c r="B24" s="508" t="s">
        <v>125</v>
      </c>
      <c r="C24" s="516">
        <f t="shared" si="10"/>
        <v>9698.500000000004</v>
      </c>
      <c r="D24" s="520">
        <v>372.29999999999995</v>
      </c>
      <c r="E24" s="524">
        <v>0</v>
      </c>
      <c r="F24" s="520">
        <v>19.099999999999998</v>
      </c>
      <c r="G24" s="520">
        <v>28</v>
      </c>
      <c r="H24" s="524">
        <v>0</v>
      </c>
      <c r="I24" s="520">
        <v>318.7</v>
      </c>
      <c r="J24" s="520">
        <v>148.4</v>
      </c>
      <c r="K24" s="520">
        <v>836.1</v>
      </c>
      <c r="L24" s="522">
        <v>0</v>
      </c>
      <c r="M24" s="522">
        <v>88.60000000000001</v>
      </c>
      <c r="N24" s="520">
        <v>208.3</v>
      </c>
      <c r="O24" s="520">
        <v>67.7</v>
      </c>
      <c r="P24" s="520">
        <v>98.8</v>
      </c>
      <c r="Q24" s="523">
        <v>45.3</v>
      </c>
      <c r="R24" s="542">
        <v>500.79999999999995</v>
      </c>
      <c r="S24" s="520">
        <v>213.8</v>
      </c>
      <c r="T24" s="520">
        <v>405.9</v>
      </c>
      <c r="U24" s="520">
        <v>0</v>
      </c>
      <c r="V24" s="520">
        <v>0</v>
      </c>
      <c r="W24" s="532">
        <v>381.40000000000003</v>
      </c>
      <c r="X24" s="520">
        <v>0</v>
      </c>
      <c r="Y24" s="520">
        <v>77.89999999999999</v>
      </c>
      <c r="Z24" s="520">
        <v>0</v>
      </c>
      <c r="AA24" s="520">
        <v>0</v>
      </c>
      <c r="AB24" s="520">
        <v>32.599999999999994</v>
      </c>
      <c r="AC24" s="520">
        <v>0</v>
      </c>
      <c r="AD24" s="520">
        <v>0</v>
      </c>
      <c r="AE24" s="520">
        <v>9.6</v>
      </c>
      <c r="AF24" s="523">
        <v>12.3</v>
      </c>
      <c r="AG24" s="542">
        <v>2.9</v>
      </c>
      <c r="AH24" s="520">
        <v>3</v>
      </c>
      <c r="AI24" s="520">
        <v>33.3</v>
      </c>
      <c r="AJ24" s="520">
        <v>0</v>
      </c>
      <c r="AK24" s="520">
        <v>0</v>
      </c>
      <c r="AL24" s="520">
        <v>0</v>
      </c>
      <c r="AM24" s="520">
        <v>0.5</v>
      </c>
      <c r="AN24" s="520">
        <v>0</v>
      </c>
      <c r="AO24" s="520">
        <v>14.3</v>
      </c>
      <c r="AP24" s="520">
        <v>78.7</v>
      </c>
      <c r="AQ24" s="520">
        <v>17.9</v>
      </c>
      <c r="AR24" s="532">
        <v>191.70000000000002</v>
      </c>
      <c r="AS24" s="520">
        <v>0</v>
      </c>
      <c r="AT24" s="520">
        <v>109.5</v>
      </c>
      <c r="AU24" s="523">
        <v>0</v>
      </c>
      <c r="AV24" s="542">
        <v>12.5</v>
      </c>
      <c r="AW24" s="520">
        <v>126.30000000000001</v>
      </c>
      <c r="AX24" s="520">
        <v>48.8</v>
      </c>
      <c r="AY24" s="520">
        <v>29.6</v>
      </c>
      <c r="AZ24" s="520">
        <v>194.70000000000002</v>
      </c>
      <c r="BA24" s="520">
        <v>3.6</v>
      </c>
      <c r="BB24" s="520">
        <v>4.6000000000000005</v>
      </c>
      <c r="BC24" s="532">
        <v>445.9</v>
      </c>
      <c r="BD24" s="520">
        <v>0.6</v>
      </c>
      <c r="BE24" s="520">
        <v>158.39999999999998</v>
      </c>
      <c r="BF24" s="520">
        <v>532.1</v>
      </c>
      <c r="BG24" s="520">
        <v>0</v>
      </c>
      <c r="BH24" s="520">
        <v>396.6</v>
      </c>
      <c r="BI24" s="520">
        <v>0</v>
      </c>
      <c r="BJ24" s="523">
        <v>0</v>
      </c>
      <c r="BK24" s="542">
        <v>0</v>
      </c>
      <c r="BL24" s="520">
        <v>576</v>
      </c>
      <c r="BM24" s="520">
        <v>279</v>
      </c>
      <c r="BN24" s="532">
        <v>0</v>
      </c>
      <c r="BO24" s="520">
        <v>0</v>
      </c>
      <c r="BP24" s="520">
        <v>0</v>
      </c>
      <c r="BQ24" s="520">
        <v>0</v>
      </c>
      <c r="BR24" s="520">
        <v>12.5</v>
      </c>
      <c r="BS24" s="520">
        <v>1.7</v>
      </c>
      <c r="BT24" s="520">
        <v>1.1</v>
      </c>
      <c r="BU24" s="520">
        <v>4</v>
      </c>
      <c r="BV24" s="520">
        <v>5.4</v>
      </c>
      <c r="BW24" s="520">
        <v>0</v>
      </c>
      <c r="BX24" s="520">
        <v>0</v>
      </c>
      <c r="BY24" s="549">
        <v>0</v>
      </c>
      <c r="BZ24" s="542">
        <v>0</v>
      </c>
      <c r="CA24" s="520">
        <v>0</v>
      </c>
      <c r="CB24" s="520">
        <v>6</v>
      </c>
      <c r="CC24" s="520">
        <v>0</v>
      </c>
      <c r="CD24" s="520">
        <v>5.6</v>
      </c>
      <c r="CE24" s="520">
        <v>206.2</v>
      </c>
      <c r="CF24" s="526">
        <v>135.1</v>
      </c>
      <c r="CG24" s="526">
        <v>30.4</v>
      </c>
      <c r="CH24" s="520">
        <v>0</v>
      </c>
      <c r="CI24" s="520">
        <v>0</v>
      </c>
      <c r="CJ24" s="526"/>
      <c r="CK24" s="527"/>
      <c r="CL24" s="527">
        <v>0</v>
      </c>
      <c r="CM24" s="527">
        <v>0</v>
      </c>
      <c r="CN24" s="535">
        <v>88.39999999999999</v>
      </c>
      <c r="CO24" s="526">
        <v>0</v>
      </c>
      <c r="CP24" s="520">
        <v>0</v>
      </c>
      <c r="CQ24" s="523">
        <v>1604</v>
      </c>
      <c r="CR24" s="520">
        <v>44.4</v>
      </c>
      <c r="CS24" s="520">
        <v>71.3</v>
      </c>
      <c r="CT24" s="520">
        <v>39.4</v>
      </c>
      <c r="CU24" s="520">
        <v>5.2</v>
      </c>
      <c r="CV24" s="520">
        <v>38</v>
      </c>
      <c r="CW24" s="520">
        <v>2.7</v>
      </c>
      <c r="CX24" s="520">
        <v>59.599999999999994</v>
      </c>
      <c r="CY24" s="520">
        <v>9</v>
      </c>
      <c r="CZ24" s="520">
        <v>63.3</v>
      </c>
      <c r="DA24" s="520">
        <v>0</v>
      </c>
      <c r="DB24" s="523">
        <v>0</v>
      </c>
      <c r="DC24" s="520">
        <v>0</v>
      </c>
      <c r="DD24" s="520">
        <v>0</v>
      </c>
      <c r="DE24" s="520">
        <v>69.5</v>
      </c>
      <c r="DF24" s="520">
        <v>0</v>
      </c>
      <c r="DG24" s="520">
        <v>0</v>
      </c>
      <c r="DH24" s="520">
        <v>0</v>
      </c>
      <c r="DI24" s="520">
        <v>0</v>
      </c>
      <c r="DJ24" s="520">
        <v>53.1</v>
      </c>
      <c r="DK24" s="520">
        <v>0</v>
      </c>
      <c r="DL24" s="520">
        <v>0</v>
      </c>
      <c r="DM24" s="520">
        <v>0</v>
      </c>
      <c r="DN24" s="523">
        <v>0</v>
      </c>
      <c r="DO24" s="520">
        <v>0</v>
      </c>
      <c r="DP24" s="520">
        <v>0</v>
      </c>
      <c r="DQ24" s="520">
        <v>12</v>
      </c>
      <c r="DR24" s="520">
        <v>4.5</v>
      </c>
      <c r="DS24" s="523">
        <v>0</v>
      </c>
    </row>
    <row r="25" spans="1:123" ht="16.5" customHeight="1">
      <c r="A25" s="1112"/>
      <c r="B25" s="508" t="s">
        <v>126</v>
      </c>
      <c r="C25" s="516">
        <f t="shared" si="10"/>
        <v>8552.4</v>
      </c>
      <c r="D25" s="520">
        <v>245.5</v>
      </c>
      <c r="E25" s="524">
        <v>0</v>
      </c>
      <c r="F25" s="520">
        <v>16.299999999999997</v>
      </c>
      <c r="G25" s="520">
        <v>0.5</v>
      </c>
      <c r="H25" s="524">
        <v>0</v>
      </c>
      <c r="I25" s="520">
        <v>227.1</v>
      </c>
      <c r="J25" s="520">
        <v>66</v>
      </c>
      <c r="K25" s="520">
        <v>1502.7</v>
      </c>
      <c r="L25" s="522">
        <v>0</v>
      </c>
      <c r="M25" s="522">
        <v>9.2</v>
      </c>
      <c r="N25" s="520">
        <v>24.099999999999998</v>
      </c>
      <c r="O25" s="520">
        <v>1.1</v>
      </c>
      <c r="P25" s="520">
        <v>35</v>
      </c>
      <c r="Q25" s="523">
        <v>0</v>
      </c>
      <c r="R25" s="542">
        <v>0.6</v>
      </c>
      <c r="S25" s="520">
        <v>63.4</v>
      </c>
      <c r="T25" s="520">
        <v>55.1</v>
      </c>
      <c r="U25" s="520">
        <v>0</v>
      </c>
      <c r="V25" s="520">
        <v>0</v>
      </c>
      <c r="W25" s="532">
        <v>96.60000000000001</v>
      </c>
      <c r="X25" s="520">
        <v>0</v>
      </c>
      <c r="Y25" s="520">
        <v>0</v>
      </c>
      <c r="Z25" s="520">
        <v>0</v>
      </c>
      <c r="AA25" s="520">
        <v>0</v>
      </c>
      <c r="AB25" s="520">
        <v>40.3</v>
      </c>
      <c r="AC25" s="520">
        <v>0</v>
      </c>
      <c r="AD25" s="520">
        <v>0</v>
      </c>
      <c r="AE25" s="520">
        <v>45</v>
      </c>
      <c r="AF25" s="523">
        <v>4.8999999999999995</v>
      </c>
      <c r="AG25" s="542">
        <v>0</v>
      </c>
      <c r="AH25" s="520">
        <v>21.4</v>
      </c>
      <c r="AI25" s="520">
        <v>15.5</v>
      </c>
      <c r="AJ25" s="520">
        <v>0</v>
      </c>
      <c r="AK25" s="520">
        <v>0</v>
      </c>
      <c r="AL25" s="520">
        <v>0</v>
      </c>
      <c r="AM25" s="520">
        <v>0.4</v>
      </c>
      <c r="AN25" s="520">
        <v>0</v>
      </c>
      <c r="AO25" s="520">
        <v>126.1</v>
      </c>
      <c r="AP25" s="520">
        <v>44.5</v>
      </c>
      <c r="AQ25" s="520">
        <v>0</v>
      </c>
      <c r="AR25" s="532">
        <v>26.1</v>
      </c>
      <c r="AS25" s="520">
        <v>0</v>
      </c>
      <c r="AT25" s="520">
        <v>24.1</v>
      </c>
      <c r="AU25" s="523">
        <v>11</v>
      </c>
      <c r="AV25" s="542">
        <v>0</v>
      </c>
      <c r="AW25" s="520">
        <v>37.199999999999996</v>
      </c>
      <c r="AX25" s="520">
        <v>140.1</v>
      </c>
      <c r="AY25" s="520">
        <v>1.2</v>
      </c>
      <c r="AZ25" s="520">
        <v>3.4000000000000004</v>
      </c>
      <c r="BA25" s="520">
        <v>12.3</v>
      </c>
      <c r="BB25" s="520">
        <v>0.9</v>
      </c>
      <c r="BC25" s="532">
        <v>620.3</v>
      </c>
      <c r="BD25" s="520">
        <v>1.9</v>
      </c>
      <c r="BE25" s="520">
        <v>46.2</v>
      </c>
      <c r="BF25" s="520">
        <v>981.5999999999999</v>
      </c>
      <c r="BG25" s="520">
        <v>0</v>
      </c>
      <c r="BH25" s="520">
        <v>361</v>
      </c>
      <c r="BI25" s="520">
        <v>0</v>
      </c>
      <c r="BJ25" s="523">
        <v>0</v>
      </c>
      <c r="BK25" s="542">
        <v>0</v>
      </c>
      <c r="BL25" s="520">
        <v>65.79999999999998</v>
      </c>
      <c r="BM25" s="520">
        <v>48.699999999999996</v>
      </c>
      <c r="BN25" s="532">
        <v>0</v>
      </c>
      <c r="BO25" s="520">
        <v>0</v>
      </c>
      <c r="BP25" s="520">
        <v>0</v>
      </c>
      <c r="BQ25" s="520">
        <v>0</v>
      </c>
      <c r="BR25" s="520">
        <v>25.4</v>
      </c>
      <c r="BS25" s="520">
        <v>3.6</v>
      </c>
      <c r="BT25" s="520">
        <v>1.2999999999999998</v>
      </c>
      <c r="BU25" s="520">
        <v>0.2</v>
      </c>
      <c r="BV25" s="520">
        <v>2</v>
      </c>
      <c r="BW25" s="520">
        <v>0</v>
      </c>
      <c r="BX25" s="520">
        <v>0</v>
      </c>
      <c r="BY25" s="549">
        <v>0</v>
      </c>
      <c r="BZ25" s="542">
        <v>0</v>
      </c>
      <c r="CA25" s="520">
        <v>0</v>
      </c>
      <c r="CB25" s="520">
        <v>0</v>
      </c>
      <c r="CC25" s="520">
        <v>0</v>
      </c>
      <c r="CD25" s="520">
        <v>3</v>
      </c>
      <c r="CE25" s="520">
        <v>93.20000000000002</v>
      </c>
      <c r="CF25" s="526">
        <v>34.6</v>
      </c>
      <c r="CG25" s="526">
        <v>4.8</v>
      </c>
      <c r="CH25" s="520">
        <v>0</v>
      </c>
      <c r="CI25" s="520">
        <v>0</v>
      </c>
      <c r="CJ25" s="526"/>
      <c r="CK25" s="527"/>
      <c r="CL25" s="527">
        <v>0</v>
      </c>
      <c r="CM25" s="527">
        <v>0</v>
      </c>
      <c r="CN25" s="535">
        <v>56.9</v>
      </c>
      <c r="CO25" s="526">
        <v>0</v>
      </c>
      <c r="CP25" s="520">
        <v>0</v>
      </c>
      <c r="CQ25" s="523">
        <v>1007</v>
      </c>
      <c r="CR25" s="520">
        <v>284.8</v>
      </c>
      <c r="CS25" s="520">
        <v>553.3</v>
      </c>
      <c r="CT25" s="520">
        <v>211.6</v>
      </c>
      <c r="CU25" s="520">
        <v>0</v>
      </c>
      <c r="CV25" s="520">
        <v>204.5</v>
      </c>
      <c r="CW25" s="520">
        <v>58.099999999999994</v>
      </c>
      <c r="CX25" s="520">
        <v>804.6</v>
      </c>
      <c r="CY25" s="520">
        <v>8.8</v>
      </c>
      <c r="CZ25" s="520">
        <v>30.9</v>
      </c>
      <c r="DA25" s="520">
        <v>0</v>
      </c>
      <c r="DB25" s="523">
        <v>0</v>
      </c>
      <c r="DC25" s="520">
        <v>0</v>
      </c>
      <c r="DD25" s="520">
        <v>0</v>
      </c>
      <c r="DE25" s="520">
        <v>46.8</v>
      </c>
      <c r="DF25" s="520">
        <v>0</v>
      </c>
      <c r="DG25" s="520">
        <v>0</v>
      </c>
      <c r="DH25" s="520">
        <v>0</v>
      </c>
      <c r="DI25" s="520">
        <v>0</v>
      </c>
      <c r="DJ25" s="520">
        <v>76.7</v>
      </c>
      <c r="DK25" s="520">
        <v>0</v>
      </c>
      <c r="DL25" s="520">
        <v>0</v>
      </c>
      <c r="DM25" s="520">
        <v>0</v>
      </c>
      <c r="DN25" s="523">
        <v>0</v>
      </c>
      <c r="DO25" s="520">
        <v>0</v>
      </c>
      <c r="DP25" s="520">
        <v>0</v>
      </c>
      <c r="DQ25" s="520">
        <v>16.5</v>
      </c>
      <c r="DR25" s="520">
        <v>0.7</v>
      </c>
      <c r="DS25" s="523">
        <v>0</v>
      </c>
    </row>
    <row r="26" spans="1:123" ht="16.5" customHeight="1">
      <c r="A26" s="1112" t="s">
        <v>339</v>
      </c>
      <c r="B26" s="508" t="s">
        <v>127</v>
      </c>
      <c r="C26" s="516">
        <f t="shared" si="10"/>
        <v>0</v>
      </c>
      <c r="D26" s="520">
        <v>0</v>
      </c>
      <c r="E26" s="524">
        <v>0</v>
      </c>
      <c r="F26" s="520">
        <v>0</v>
      </c>
      <c r="G26" s="520">
        <v>0</v>
      </c>
      <c r="H26" s="524">
        <v>0</v>
      </c>
      <c r="I26" s="520">
        <v>0</v>
      </c>
      <c r="J26" s="520">
        <v>0</v>
      </c>
      <c r="K26" s="520">
        <v>0</v>
      </c>
      <c r="L26" s="522">
        <v>0</v>
      </c>
      <c r="M26" s="522">
        <v>0</v>
      </c>
      <c r="N26" s="520">
        <v>0</v>
      </c>
      <c r="O26" s="520">
        <v>0</v>
      </c>
      <c r="P26" s="520">
        <v>0</v>
      </c>
      <c r="Q26" s="523">
        <v>0</v>
      </c>
      <c r="R26" s="542">
        <v>0</v>
      </c>
      <c r="S26" s="520">
        <v>0</v>
      </c>
      <c r="T26" s="520">
        <v>0</v>
      </c>
      <c r="U26" s="520">
        <v>0</v>
      </c>
      <c r="V26" s="520">
        <v>0</v>
      </c>
      <c r="W26" s="532">
        <v>0</v>
      </c>
      <c r="X26" s="520">
        <v>0</v>
      </c>
      <c r="Y26" s="520">
        <v>0</v>
      </c>
      <c r="Z26" s="520">
        <v>0</v>
      </c>
      <c r="AA26" s="520">
        <v>0</v>
      </c>
      <c r="AB26" s="520">
        <v>0</v>
      </c>
      <c r="AC26" s="520">
        <v>0</v>
      </c>
      <c r="AD26" s="520">
        <v>0</v>
      </c>
      <c r="AE26" s="520">
        <v>0</v>
      </c>
      <c r="AF26" s="523">
        <v>0</v>
      </c>
      <c r="AG26" s="542">
        <v>0</v>
      </c>
      <c r="AH26" s="520">
        <v>0</v>
      </c>
      <c r="AI26" s="520">
        <v>0</v>
      </c>
      <c r="AJ26" s="520">
        <v>0</v>
      </c>
      <c r="AK26" s="520">
        <v>0</v>
      </c>
      <c r="AL26" s="520">
        <v>0</v>
      </c>
      <c r="AM26" s="520">
        <v>0</v>
      </c>
      <c r="AN26" s="520">
        <v>0</v>
      </c>
      <c r="AO26" s="520">
        <v>0</v>
      </c>
      <c r="AP26" s="520">
        <v>0</v>
      </c>
      <c r="AQ26" s="520">
        <v>0</v>
      </c>
      <c r="AR26" s="532">
        <v>0</v>
      </c>
      <c r="AS26" s="520">
        <v>0</v>
      </c>
      <c r="AT26" s="520">
        <v>0</v>
      </c>
      <c r="AU26" s="523">
        <v>0</v>
      </c>
      <c r="AV26" s="542">
        <v>0</v>
      </c>
      <c r="AW26" s="520">
        <v>0</v>
      </c>
      <c r="AX26" s="520">
        <v>0</v>
      </c>
      <c r="AY26" s="520">
        <v>0</v>
      </c>
      <c r="AZ26" s="520">
        <v>0</v>
      </c>
      <c r="BA26" s="520">
        <v>0</v>
      </c>
      <c r="BB26" s="520">
        <v>0</v>
      </c>
      <c r="BC26" s="532">
        <v>0</v>
      </c>
      <c r="BD26" s="520">
        <v>0</v>
      </c>
      <c r="BE26" s="520">
        <v>0</v>
      </c>
      <c r="BF26" s="520">
        <v>0</v>
      </c>
      <c r="BG26" s="520">
        <v>0</v>
      </c>
      <c r="BH26" s="520">
        <v>0</v>
      </c>
      <c r="BI26" s="520">
        <v>0</v>
      </c>
      <c r="BJ26" s="523">
        <v>0</v>
      </c>
      <c r="BK26" s="542">
        <v>0</v>
      </c>
      <c r="BL26" s="520">
        <v>0</v>
      </c>
      <c r="BM26" s="520">
        <v>0</v>
      </c>
      <c r="BN26" s="532">
        <v>0</v>
      </c>
      <c r="BO26" s="520">
        <v>0</v>
      </c>
      <c r="BP26" s="520">
        <v>0</v>
      </c>
      <c r="BQ26" s="520">
        <v>0</v>
      </c>
      <c r="BR26" s="520">
        <v>0</v>
      </c>
      <c r="BS26" s="520">
        <v>0</v>
      </c>
      <c r="BT26" s="520">
        <v>0</v>
      </c>
      <c r="BU26" s="520">
        <v>0</v>
      </c>
      <c r="BV26" s="520">
        <v>0</v>
      </c>
      <c r="BW26" s="520">
        <v>0</v>
      </c>
      <c r="BX26" s="520">
        <v>0</v>
      </c>
      <c r="BY26" s="549">
        <v>0</v>
      </c>
      <c r="BZ26" s="542">
        <v>0</v>
      </c>
      <c r="CA26" s="520">
        <v>0</v>
      </c>
      <c r="CB26" s="520">
        <v>0</v>
      </c>
      <c r="CC26" s="520">
        <v>0</v>
      </c>
      <c r="CD26" s="520">
        <v>0</v>
      </c>
      <c r="CE26" s="520">
        <v>0</v>
      </c>
      <c r="CF26" s="526">
        <v>0</v>
      </c>
      <c r="CG26" s="505">
        <v>0</v>
      </c>
      <c r="CH26" s="520">
        <v>0</v>
      </c>
      <c r="CI26" s="520">
        <v>0</v>
      </c>
      <c r="CJ26" s="522"/>
      <c r="CK26" s="527"/>
      <c r="CL26" s="527">
        <v>0</v>
      </c>
      <c r="CM26" s="527">
        <v>0</v>
      </c>
      <c r="CN26" s="535">
        <v>0</v>
      </c>
      <c r="CO26" s="526">
        <v>0</v>
      </c>
      <c r="CP26" s="520">
        <v>0</v>
      </c>
      <c r="CQ26" s="523">
        <v>0</v>
      </c>
      <c r="CR26" s="520">
        <v>0</v>
      </c>
      <c r="CS26" s="520">
        <v>0</v>
      </c>
      <c r="CT26" s="520">
        <v>0</v>
      </c>
      <c r="CU26" s="520">
        <v>0</v>
      </c>
      <c r="CV26" s="520">
        <v>0</v>
      </c>
      <c r="CW26" s="520">
        <v>0</v>
      </c>
      <c r="CX26" s="520">
        <v>0</v>
      </c>
      <c r="CY26" s="520">
        <v>0</v>
      </c>
      <c r="CZ26" s="520">
        <v>0</v>
      </c>
      <c r="DA26" s="520">
        <v>0</v>
      </c>
      <c r="DB26" s="523">
        <v>0</v>
      </c>
      <c r="DC26" s="520">
        <v>0</v>
      </c>
      <c r="DD26" s="520">
        <v>0</v>
      </c>
      <c r="DE26" s="520">
        <v>0</v>
      </c>
      <c r="DF26" s="520">
        <v>0</v>
      </c>
      <c r="DG26" s="520">
        <v>0</v>
      </c>
      <c r="DH26" s="520">
        <v>0</v>
      </c>
      <c r="DI26" s="520">
        <v>0</v>
      </c>
      <c r="DJ26" s="520">
        <v>0</v>
      </c>
      <c r="DK26" s="520">
        <v>0</v>
      </c>
      <c r="DL26" s="520">
        <v>0</v>
      </c>
      <c r="DM26" s="520">
        <v>0</v>
      </c>
      <c r="DN26" s="523">
        <v>0</v>
      </c>
      <c r="DO26" s="520">
        <v>0</v>
      </c>
      <c r="DP26" s="520">
        <v>0</v>
      </c>
      <c r="DQ26" s="520">
        <v>0</v>
      </c>
      <c r="DR26" s="520">
        <v>0</v>
      </c>
      <c r="DS26" s="523">
        <v>0</v>
      </c>
    </row>
    <row r="27" spans="1:123" ht="16.5" customHeight="1">
      <c r="A27" s="1112"/>
      <c r="B27" s="508" t="s">
        <v>128</v>
      </c>
      <c r="C27" s="516">
        <f t="shared" si="10"/>
        <v>7498.999999999998</v>
      </c>
      <c r="D27" s="520">
        <v>424.29999999999995</v>
      </c>
      <c r="E27" s="524">
        <v>0</v>
      </c>
      <c r="F27" s="520">
        <v>3</v>
      </c>
      <c r="G27" s="520">
        <v>26</v>
      </c>
      <c r="H27" s="524">
        <v>0</v>
      </c>
      <c r="I27" s="520">
        <v>19.8</v>
      </c>
      <c r="J27" s="520">
        <v>17.4</v>
      </c>
      <c r="K27" s="520">
        <v>0</v>
      </c>
      <c r="L27" s="522">
        <v>0</v>
      </c>
      <c r="M27" s="522">
        <v>6.3999999999999995</v>
      </c>
      <c r="N27" s="520">
        <v>13.2</v>
      </c>
      <c r="O27" s="520">
        <v>1.7</v>
      </c>
      <c r="P27" s="520">
        <v>32</v>
      </c>
      <c r="Q27" s="523">
        <v>0</v>
      </c>
      <c r="R27" s="542">
        <v>4.8</v>
      </c>
      <c r="S27" s="520">
        <v>10.299999999999999</v>
      </c>
      <c r="T27" s="520">
        <v>37.1</v>
      </c>
      <c r="U27" s="520">
        <v>0</v>
      </c>
      <c r="V27" s="520">
        <v>0</v>
      </c>
      <c r="W27" s="532">
        <v>50.8</v>
      </c>
      <c r="X27" s="520">
        <v>0</v>
      </c>
      <c r="Y27" s="520">
        <v>0.2</v>
      </c>
      <c r="Z27" s="520">
        <v>0</v>
      </c>
      <c r="AA27" s="520">
        <v>0</v>
      </c>
      <c r="AB27" s="520">
        <v>1.8</v>
      </c>
      <c r="AC27" s="520">
        <v>4236.299999999999</v>
      </c>
      <c r="AD27" s="520">
        <v>0</v>
      </c>
      <c r="AE27" s="520">
        <v>5.8999999999999995</v>
      </c>
      <c r="AF27" s="523">
        <v>2.3</v>
      </c>
      <c r="AG27" s="542">
        <v>0</v>
      </c>
      <c r="AH27" s="520">
        <v>0.2</v>
      </c>
      <c r="AI27" s="520">
        <v>3.2</v>
      </c>
      <c r="AJ27" s="520">
        <v>0</v>
      </c>
      <c r="AK27" s="520">
        <v>0</v>
      </c>
      <c r="AL27" s="520">
        <v>0</v>
      </c>
      <c r="AM27" s="520">
        <v>0</v>
      </c>
      <c r="AN27" s="520">
        <v>0</v>
      </c>
      <c r="AO27" s="520">
        <v>1.5</v>
      </c>
      <c r="AP27" s="520">
        <v>38.6</v>
      </c>
      <c r="AQ27" s="520">
        <v>3.7</v>
      </c>
      <c r="AR27" s="532">
        <v>11.9</v>
      </c>
      <c r="AS27" s="520">
        <v>0</v>
      </c>
      <c r="AT27" s="520">
        <v>37.2</v>
      </c>
      <c r="AU27" s="523">
        <v>0</v>
      </c>
      <c r="AV27" s="542">
        <v>0</v>
      </c>
      <c r="AW27" s="520">
        <v>1.5</v>
      </c>
      <c r="AX27" s="520">
        <v>0</v>
      </c>
      <c r="AY27" s="520">
        <v>0.2</v>
      </c>
      <c r="AZ27" s="520">
        <v>0.5</v>
      </c>
      <c r="BA27" s="520">
        <v>2.2</v>
      </c>
      <c r="BB27" s="520">
        <v>0.4</v>
      </c>
      <c r="BC27" s="532">
        <v>458</v>
      </c>
      <c r="BD27" s="520">
        <v>0.5</v>
      </c>
      <c r="BE27" s="520">
        <v>1</v>
      </c>
      <c r="BF27" s="520">
        <v>20.9</v>
      </c>
      <c r="BG27" s="520">
        <v>0</v>
      </c>
      <c r="BH27" s="520">
        <v>207.7</v>
      </c>
      <c r="BI27" s="520">
        <v>0</v>
      </c>
      <c r="BJ27" s="523">
        <v>0</v>
      </c>
      <c r="BK27" s="542">
        <v>0</v>
      </c>
      <c r="BL27" s="520">
        <v>12.1</v>
      </c>
      <c r="BM27" s="520">
        <v>7.800000000000001</v>
      </c>
      <c r="BN27" s="532">
        <v>0</v>
      </c>
      <c r="BO27" s="520">
        <v>0</v>
      </c>
      <c r="BP27" s="520">
        <v>0</v>
      </c>
      <c r="BQ27" s="520">
        <v>0</v>
      </c>
      <c r="BR27" s="520">
        <v>4</v>
      </c>
      <c r="BS27" s="520">
        <v>14.7</v>
      </c>
      <c r="BT27" s="520">
        <v>1.4</v>
      </c>
      <c r="BU27" s="520">
        <v>6.699999999999999</v>
      </c>
      <c r="BV27" s="520">
        <v>0</v>
      </c>
      <c r="BW27" s="520">
        <v>0</v>
      </c>
      <c r="BX27" s="520">
        <v>0</v>
      </c>
      <c r="BY27" s="549">
        <v>0</v>
      </c>
      <c r="BZ27" s="542">
        <v>0</v>
      </c>
      <c r="CA27" s="520">
        <v>0</v>
      </c>
      <c r="CB27" s="520">
        <v>0</v>
      </c>
      <c r="CC27" s="520">
        <v>0</v>
      </c>
      <c r="CD27" s="520">
        <v>2.1</v>
      </c>
      <c r="CE27" s="520">
        <v>46.5</v>
      </c>
      <c r="CF27" s="526">
        <v>2.7</v>
      </c>
      <c r="CG27" s="505">
        <v>3</v>
      </c>
      <c r="CH27" s="520">
        <v>0</v>
      </c>
      <c r="CI27" s="520">
        <v>0</v>
      </c>
      <c r="CJ27" s="522"/>
      <c r="CK27" s="527"/>
      <c r="CL27" s="527">
        <v>0</v>
      </c>
      <c r="CM27" s="527">
        <v>0</v>
      </c>
      <c r="CN27" s="552">
        <v>63.7</v>
      </c>
      <c r="CO27" s="526">
        <v>0</v>
      </c>
      <c r="CP27" s="520">
        <v>0</v>
      </c>
      <c r="CQ27" s="523">
        <v>663.3</v>
      </c>
      <c r="CR27" s="520">
        <v>16.4</v>
      </c>
      <c r="CS27" s="520">
        <v>83.6</v>
      </c>
      <c r="CT27" s="520">
        <v>56.800000000000004</v>
      </c>
      <c r="CU27" s="520">
        <v>0</v>
      </c>
      <c r="CV27" s="520">
        <v>98.2</v>
      </c>
      <c r="CW27" s="520">
        <v>22.2</v>
      </c>
      <c r="CX27" s="520">
        <v>155.1</v>
      </c>
      <c r="CY27" s="520">
        <v>0</v>
      </c>
      <c r="CZ27" s="520">
        <v>263.5</v>
      </c>
      <c r="DA27" s="520">
        <v>0</v>
      </c>
      <c r="DB27" s="523">
        <v>0</v>
      </c>
      <c r="DC27" s="520">
        <v>0</v>
      </c>
      <c r="DD27" s="520">
        <v>0</v>
      </c>
      <c r="DE27" s="520">
        <v>232.6</v>
      </c>
      <c r="DF27" s="520">
        <v>0</v>
      </c>
      <c r="DG27" s="520">
        <v>0</v>
      </c>
      <c r="DH27" s="520">
        <v>0</v>
      </c>
      <c r="DI27" s="520">
        <v>0</v>
      </c>
      <c r="DJ27" s="520">
        <v>60.099999999999994</v>
      </c>
      <c r="DK27" s="520">
        <v>0</v>
      </c>
      <c r="DL27" s="520">
        <v>0</v>
      </c>
      <c r="DM27" s="520">
        <v>0</v>
      </c>
      <c r="DN27" s="523">
        <v>0</v>
      </c>
      <c r="DO27" s="520">
        <v>0</v>
      </c>
      <c r="DP27" s="520">
        <v>0</v>
      </c>
      <c r="DQ27" s="520">
        <v>0</v>
      </c>
      <c r="DR27" s="520">
        <v>0</v>
      </c>
      <c r="DS27" s="523">
        <v>0</v>
      </c>
    </row>
    <row r="28" spans="1:123" ht="16.5" customHeight="1">
      <c r="A28" s="1112"/>
      <c r="B28" s="508" t="s">
        <v>340</v>
      </c>
      <c r="C28" s="516">
        <f t="shared" si="10"/>
        <v>1402.4000000000003</v>
      </c>
      <c r="D28" s="520">
        <v>28.2</v>
      </c>
      <c r="E28" s="524">
        <v>0</v>
      </c>
      <c r="F28" s="520">
        <v>0</v>
      </c>
      <c r="G28" s="520">
        <v>8.9</v>
      </c>
      <c r="H28" s="524">
        <v>0</v>
      </c>
      <c r="I28" s="520">
        <v>40.7</v>
      </c>
      <c r="J28" s="520">
        <v>0</v>
      </c>
      <c r="K28" s="520">
        <v>0</v>
      </c>
      <c r="L28" s="522">
        <v>0</v>
      </c>
      <c r="M28" s="520">
        <v>2.9</v>
      </c>
      <c r="N28" s="520">
        <v>0</v>
      </c>
      <c r="O28" s="520">
        <v>2.1999999999999997</v>
      </c>
      <c r="P28" s="520">
        <v>16.400000000000002</v>
      </c>
      <c r="Q28" s="523">
        <v>0</v>
      </c>
      <c r="R28" s="542">
        <v>2.5</v>
      </c>
      <c r="S28" s="520">
        <v>4.5</v>
      </c>
      <c r="T28" s="520">
        <v>13.9</v>
      </c>
      <c r="U28" s="520">
        <v>0</v>
      </c>
      <c r="V28" s="520">
        <v>0</v>
      </c>
      <c r="W28" s="532">
        <v>78</v>
      </c>
      <c r="X28" s="520">
        <v>0</v>
      </c>
      <c r="Y28" s="520">
        <v>0</v>
      </c>
      <c r="Z28" s="520">
        <v>0</v>
      </c>
      <c r="AA28" s="520">
        <v>0</v>
      </c>
      <c r="AB28" s="520">
        <v>0.6</v>
      </c>
      <c r="AC28" s="520">
        <v>0.2</v>
      </c>
      <c r="AD28" s="520">
        <v>0</v>
      </c>
      <c r="AE28" s="520">
        <v>1.6</v>
      </c>
      <c r="AF28" s="523">
        <v>2.4</v>
      </c>
      <c r="AG28" s="542">
        <v>3</v>
      </c>
      <c r="AH28" s="520">
        <v>6.2</v>
      </c>
      <c r="AI28" s="520">
        <v>8.1</v>
      </c>
      <c r="AJ28" s="520">
        <v>0</v>
      </c>
      <c r="AK28" s="520">
        <v>0</v>
      </c>
      <c r="AL28" s="520">
        <v>0</v>
      </c>
      <c r="AM28" s="520">
        <v>0</v>
      </c>
      <c r="AN28" s="520">
        <v>0</v>
      </c>
      <c r="AO28" s="520">
        <v>0</v>
      </c>
      <c r="AP28" s="520">
        <v>20.1</v>
      </c>
      <c r="AQ28" s="520">
        <v>0</v>
      </c>
      <c r="AR28" s="532">
        <v>1.5</v>
      </c>
      <c r="AS28" s="520">
        <v>0</v>
      </c>
      <c r="AT28" s="520">
        <v>0</v>
      </c>
      <c r="AU28" s="523">
        <v>0</v>
      </c>
      <c r="AV28" s="542">
        <v>0</v>
      </c>
      <c r="AW28" s="520">
        <v>0</v>
      </c>
      <c r="AX28" s="520">
        <v>0</v>
      </c>
      <c r="AY28" s="520">
        <v>0</v>
      </c>
      <c r="AZ28" s="520">
        <v>0</v>
      </c>
      <c r="BA28" s="520">
        <v>1.2</v>
      </c>
      <c r="BB28" s="520">
        <v>1.3</v>
      </c>
      <c r="BC28" s="532">
        <v>179.3</v>
      </c>
      <c r="BD28" s="520">
        <v>0</v>
      </c>
      <c r="BE28" s="520">
        <v>0</v>
      </c>
      <c r="BF28" s="520">
        <v>0</v>
      </c>
      <c r="BG28" s="520">
        <v>0</v>
      </c>
      <c r="BH28" s="520">
        <v>126.6</v>
      </c>
      <c r="BI28" s="520">
        <v>0</v>
      </c>
      <c r="BJ28" s="523">
        <v>0</v>
      </c>
      <c r="BK28" s="542">
        <v>0</v>
      </c>
      <c r="BL28" s="520">
        <v>23.8</v>
      </c>
      <c r="BM28" s="520">
        <v>11.3</v>
      </c>
      <c r="BN28" s="532">
        <v>0</v>
      </c>
      <c r="BO28" s="520">
        <v>0</v>
      </c>
      <c r="BP28" s="520">
        <v>0</v>
      </c>
      <c r="BQ28" s="520">
        <v>0</v>
      </c>
      <c r="BR28" s="520">
        <v>0</v>
      </c>
      <c r="BS28" s="520">
        <v>1.8</v>
      </c>
      <c r="BT28" s="520">
        <v>0</v>
      </c>
      <c r="BU28" s="520">
        <v>0</v>
      </c>
      <c r="BV28" s="520">
        <v>0</v>
      </c>
      <c r="BW28" s="520">
        <v>0</v>
      </c>
      <c r="BX28" s="520">
        <v>0</v>
      </c>
      <c r="BY28" s="549">
        <v>0</v>
      </c>
      <c r="BZ28" s="542">
        <v>0</v>
      </c>
      <c r="CA28" s="520">
        <v>0</v>
      </c>
      <c r="CB28" s="520">
        <v>0</v>
      </c>
      <c r="CC28" s="520">
        <v>0</v>
      </c>
      <c r="CD28" s="520">
        <v>0</v>
      </c>
      <c r="CE28" s="520">
        <v>14.1</v>
      </c>
      <c r="CF28" s="526">
        <v>4.8</v>
      </c>
      <c r="CG28" s="505">
        <v>16.1</v>
      </c>
      <c r="CH28" s="520">
        <v>0</v>
      </c>
      <c r="CI28" s="520">
        <v>0</v>
      </c>
      <c r="CJ28" s="522"/>
      <c r="CK28" s="527"/>
      <c r="CL28" s="527">
        <v>0</v>
      </c>
      <c r="CM28" s="527">
        <v>0</v>
      </c>
      <c r="CN28" s="535">
        <v>77.8</v>
      </c>
      <c r="CO28" s="526">
        <v>0</v>
      </c>
      <c r="CP28" s="520">
        <v>0</v>
      </c>
      <c r="CQ28" s="523">
        <v>235.2</v>
      </c>
      <c r="CR28" s="520">
        <v>56.1</v>
      </c>
      <c r="CS28" s="520">
        <v>31.2</v>
      </c>
      <c r="CT28" s="520">
        <v>34.5</v>
      </c>
      <c r="CU28" s="520">
        <v>47.9</v>
      </c>
      <c r="CV28" s="520">
        <v>28.8</v>
      </c>
      <c r="CW28" s="520">
        <v>0.2</v>
      </c>
      <c r="CX28" s="520">
        <v>141.7</v>
      </c>
      <c r="CY28" s="520">
        <v>0</v>
      </c>
      <c r="CZ28" s="520">
        <v>0</v>
      </c>
      <c r="DA28" s="520">
        <v>0</v>
      </c>
      <c r="DB28" s="523">
        <v>0</v>
      </c>
      <c r="DC28" s="520">
        <v>0</v>
      </c>
      <c r="DD28" s="520">
        <v>0</v>
      </c>
      <c r="DE28" s="520">
        <v>22.7</v>
      </c>
      <c r="DF28" s="520">
        <v>0</v>
      </c>
      <c r="DG28" s="520">
        <v>0</v>
      </c>
      <c r="DH28" s="520">
        <v>0</v>
      </c>
      <c r="DI28" s="520">
        <v>0</v>
      </c>
      <c r="DJ28" s="520">
        <v>24.5</v>
      </c>
      <c r="DK28" s="520">
        <v>0</v>
      </c>
      <c r="DL28" s="520">
        <v>4.2</v>
      </c>
      <c r="DM28" s="520">
        <v>0</v>
      </c>
      <c r="DN28" s="523">
        <v>0</v>
      </c>
      <c r="DO28" s="520">
        <v>0</v>
      </c>
      <c r="DP28" s="520">
        <v>0</v>
      </c>
      <c r="DQ28" s="520">
        <v>74.2</v>
      </c>
      <c r="DR28" s="520">
        <v>1.2</v>
      </c>
      <c r="DS28" s="523">
        <v>0</v>
      </c>
    </row>
    <row r="29" spans="1:123" ht="16.5" customHeight="1">
      <c r="A29" s="1112"/>
      <c r="B29" s="508" t="s">
        <v>141</v>
      </c>
      <c r="C29" s="516">
        <f t="shared" si="10"/>
        <v>0</v>
      </c>
      <c r="D29" s="520">
        <v>0</v>
      </c>
      <c r="E29" s="524">
        <v>0</v>
      </c>
      <c r="F29" s="520">
        <v>0</v>
      </c>
      <c r="G29" s="520">
        <v>0</v>
      </c>
      <c r="H29" s="524">
        <v>0</v>
      </c>
      <c r="I29" s="520">
        <v>0</v>
      </c>
      <c r="J29" s="520">
        <v>0</v>
      </c>
      <c r="K29" s="520">
        <v>0</v>
      </c>
      <c r="L29" s="522">
        <v>0</v>
      </c>
      <c r="M29" s="520">
        <v>0</v>
      </c>
      <c r="N29" s="520">
        <v>0</v>
      </c>
      <c r="O29" s="520">
        <v>0</v>
      </c>
      <c r="P29" s="520">
        <v>0</v>
      </c>
      <c r="Q29" s="523">
        <v>0</v>
      </c>
      <c r="R29" s="542">
        <v>0</v>
      </c>
      <c r="S29" s="520">
        <v>0</v>
      </c>
      <c r="T29" s="520">
        <v>0</v>
      </c>
      <c r="U29" s="520">
        <v>0</v>
      </c>
      <c r="V29" s="520">
        <v>0</v>
      </c>
      <c r="W29" s="532">
        <v>0</v>
      </c>
      <c r="X29" s="520">
        <v>0</v>
      </c>
      <c r="Y29" s="520">
        <v>0</v>
      </c>
      <c r="Z29" s="520">
        <v>0</v>
      </c>
      <c r="AA29" s="520">
        <v>0</v>
      </c>
      <c r="AB29" s="520">
        <v>0</v>
      </c>
      <c r="AC29" s="520">
        <v>0</v>
      </c>
      <c r="AD29" s="520">
        <v>0</v>
      </c>
      <c r="AE29" s="520">
        <v>0</v>
      </c>
      <c r="AF29" s="523">
        <v>0</v>
      </c>
      <c r="AG29" s="542">
        <v>0</v>
      </c>
      <c r="AH29" s="520">
        <v>0</v>
      </c>
      <c r="AI29" s="520">
        <v>0</v>
      </c>
      <c r="AJ29" s="520">
        <v>0</v>
      </c>
      <c r="AK29" s="520">
        <v>0</v>
      </c>
      <c r="AL29" s="520">
        <v>0</v>
      </c>
      <c r="AM29" s="520">
        <v>0</v>
      </c>
      <c r="AN29" s="520">
        <v>0</v>
      </c>
      <c r="AO29" s="520">
        <v>0</v>
      </c>
      <c r="AP29" s="520">
        <v>0</v>
      </c>
      <c r="AQ29" s="520">
        <v>0</v>
      </c>
      <c r="AR29" s="532">
        <v>0</v>
      </c>
      <c r="AS29" s="520">
        <v>0</v>
      </c>
      <c r="AT29" s="520">
        <v>0</v>
      </c>
      <c r="AU29" s="523">
        <v>0</v>
      </c>
      <c r="AV29" s="542">
        <v>0</v>
      </c>
      <c r="AW29" s="520">
        <v>0</v>
      </c>
      <c r="AX29" s="520">
        <v>0</v>
      </c>
      <c r="AY29" s="520">
        <v>0</v>
      </c>
      <c r="AZ29" s="520">
        <v>0</v>
      </c>
      <c r="BA29" s="520">
        <v>0</v>
      </c>
      <c r="BB29" s="520">
        <v>0</v>
      </c>
      <c r="BC29" s="532">
        <v>0</v>
      </c>
      <c r="BD29" s="520">
        <v>0</v>
      </c>
      <c r="BE29" s="520">
        <v>0</v>
      </c>
      <c r="BF29" s="520">
        <v>0</v>
      </c>
      <c r="BG29" s="520">
        <v>0</v>
      </c>
      <c r="BH29" s="520">
        <v>0</v>
      </c>
      <c r="BI29" s="520">
        <v>0</v>
      </c>
      <c r="BJ29" s="523">
        <v>0</v>
      </c>
      <c r="BK29" s="542">
        <v>0</v>
      </c>
      <c r="BL29" s="530">
        <v>0</v>
      </c>
      <c r="BM29" s="520">
        <v>0</v>
      </c>
      <c r="BN29" s="532">
        <v>0</v>
      </c>
      <c r="BO29" s="520">
        <v>0</v>
      </c>
      <c r="BP29" s="520">
        <v>0</v>
      </c>
      <c r="BQ29" s="520">
        <v>0</v>
      </c>
      <c r="BR29" s="520">
        <v>0</v>
      </c>
      <c r="BS29" s="520">
        <v>0</v>
      </c>
      <c r="BT29" s="520">
        <v>0</v>
      </c>
      <c r="BU29" s="520">
        <v>0</v>
      </c>
      <c r="BV29" s="520">
        <v>0</v>
      </c>
      <c r="BW29" s="520">
        <v>0</v>
      </c>
      <c r="BX29" s="520">
        <v>0</v>
      </c>
      <c r="BY29" s="549">
        <v>0</v>
      </c>
      <c r="BZ29" s="542">
        <v>0</v>
      </c>
      <c r="CA29" s="520">
        <v>0</v>
      </c>
      <c r="CB29" s="520">
        <v>0</v>
      </c>
      <c r="CC29" s="520">
        <v>0</v>
      </c>
      <c r="CD29" s="520">
        <v>0</v>
      </c>
      <c r="CE29" s="520">
        <v>0</v>
      </c>
      <c r="CF29" s="526">
        <v>0</v>
      </c>
      <c r="CG29" s="505">
        <v>0</v>
      </c>
      <c r="CH29" s="520">
        <v>0</v>
      </c>
      <c r="CI29" s="520">
        <v>0</v>
      </c>
      <c r="CJ29" s="522"/>
      <c r="CK29" s="527"/>
      <c r="CL29" s="527">
        <v>0</v>
      </c>
      <c r="CM29" s="527">
        <v>0</v>
      </c>
      <c r="CN29" s="535">
        <v>0</v>
      </c>
      <c r="CO29" s="526">
        <v>0</v>
      </c>
      <c r="CP29" s="520">
        <v>0</v>
      </c>
      <c r="CQ29" s="523">
        <v>0</v>
      </c>
      <c r="CR29" s="520">
        <v>0</v>
      </c>
      <c r="CS29" s="520">
        <v>0</v>
      </c>
      <c r="CT29" s="520">
        <v>0</v>
      </c>
      <c r="CU29" s="520">
        <v>0</v>
      </c>
      <c r="CV29" s="520">
        <v>0</v>
      </c>
      <c r="CW29" s="520">
        <v>0</v>
      </c>
      <c r="CX29" s="520">
        <v>0</v>
      </c>
      <c r="CY29" s="520">
        <v>0</v>
      </c>
      <c r="CZ29" s="520">
        <v>0</v>
      </c>
      <c r="DA29" s="520">
        <v>0</v>
      </c>
      <c r="DB29" s="523">
        <v>0</v>
      </c>
      <c r="DC29" s="520">
        <v>0</v>
      </c>
      <c r="DD29" s="520">
        <v>0</v>
      </c>
      <c r="DE29" s="520">
        <v>0</v>
      </c>
      <c r="DF29" s="520">
        <v>0</v>
      </c>
      <c r="DG29" s="520">
        <v>0</v>
      </c>
      <c r="DH29" s="520">
        <v>0</v>
      </c>
      <c r="DI29" s="520">
        <v>0</v>
      </c>
      <c r="DJ29" s="520">
        <v>0</v>
      </c>
      <c r="DK29" s="520">
        <v>0</v>
      </c>
      <c r="DL29" s="520">
        <v>0</v>
      </c>
      <c r="DM29" s="520">
        <v>0</v>
      </c>
      <c r="DN29" s="523">
        <v>0</v>
      </c>
      <c r="DO29" s="520">
        <v>0</v>
      </c>
      <c r="DP29" s="520">
        <v>0</v>
      </c>
      <c r="DQ29" s="520">
        <v>0</v>
      </c>
      <c r="DR29" s="520">
        <v>0</v>
      </c>
      <c r="DS29" s="523">
        <v>0</v>
      </c>
    </row>
    <row r="30" spans="1:123" ht="16.5" customHeight="1">
      <c r="A30" s="1112"/>
      <c r="B30" s="508" t="s">
        <v>291</v>
      </c>
      <c r="C30" s="516">
        <f t="shared" si="10"/>
        <v>1082.1</v>
      </c>
      <c r="D30" s="520">
        <v>69.7</v>
      </c>
      <c r="E30" s="524">
        <v>0</v>
      </c>
      <c r="F30" s="520">
        <v>5.800000000000001</v>
      </c>
      <c r="G30" s="520">
        <v>2.4</v>
      </c>
      <c r="H30" s="524">
        <v>0</v>
      </c>
      <c r="I30" s="520">
        <v>0</v>
      </c>
      <c r="J30" s="520">
        <v>0</v>
      </c>
      <c r="K30" s="520">
        <v>0</v>
      </c>
      <c r="L30" s="522">
        <v>0</v>
      </c>
      <c r="M30" s="520">
        <v>1.6</v>
      </c>
      <c r="N30" s="520">
        <v>0</v>
      </c>
      <c r="O30" s="520">
        <v>0</v>
      </c>
      <c r="P30" s="520">
        <v>5.6</v>
      </c>
      <c r="Q30" s="523">
        <v>0</v>
      </c>
      <c r="R30" s="542">
        <v>4.1</v>
      </c>
      <c r="S30" s="520">
        <v>0.3</v>
      </c>
      <c r="T30" s="520">
        <v>0</v>
      </c>
      <c r="U30" s="520">
        <v>0</v>
      </c>
      <c r="V30" s="520">
        <v>0</v>
      </c>
      <c r="W30" s="532">
        <v>0</v>
      </c>
      <c r="X30" s="520">
        <v>0</v>
      </c>
      <c r="Y30" s="520">
        <v>0</v>
      </c>
      <c r="Z30" s="520">
        <v>0</v>
      </c>
      <c r="AA30" s="520">
        <v>0</v>
      </c>
      <c r="AB30" s="520">
        <v>0</v>
      </c>
      <c r="AC30" s="520">
        <v>0</v>
      </c>
      <c r="AD30" s="520">
        <v>0</v>
      </c>
      <c r="AE30" s="520">
        <v>0.3</v>
      </c>
      <c r="AF30" s="523">
        <v>1.9</v>
      </c>
      <c r="AG30" s="542">
        <v>0.4</v>
      </c>
      <c r="AH30" s="520">
        <v>0</v>
      </c>
      <c r="AI30" s="520">
        <v>0.5</v>
      </c>
      <c r="AJ30" s="520">
        <v>0</v>
      </c>
      <c r="AK30" s="520">
        <v>0</v>
      </c>
      <c r="AL30" s="520">
        <v>0</v>
      </c>
      <c r="AM30" s="520">
        <v>0</v>
      </c>
      <c r="AN30" s="520">
        <v>0</v>
      </c>
      <c r="AO30" s="520">
        <v>0</v>
      </c>
      <c r="AP30" s="520">
        <v>13.5</v>
      </c>
      <c r="AQ30" s="520">
        <v>0</v>
      </c>
      <c r="AR30" s="532">
        <v>179.9</v>
      </c>
      <c r="AS30" s="520">
        <v>0</v>
      </c>
      <c r="AT30" s="520">
        <v>85.9</v>
      </c>
      <c r="AU30" s="523">
        <v>0</v>
      </c>
      <c r="AV30" s="542">
        <v>0</v>
      </c>
      <c r="AW30" s="520">
        <v>0</v>
      </c>
      <c r="AX30" s="520">
        <v>127.4</v>
      </c>
      <c r="AY30" s="520">
        <v>0</v>
      </c>
      <c r="AZ30" s="520">
        <v>0</v>
      </c>
      <c r="BA30" s="520">
        <v>0</v>
      </c>
      <c r="BB30" s="520">
        <v>0.7</v>
      </c>
      <c r="BC30" s="532">
        <v>145</v>
      </c>
      <c r="BD30" s="520">
        <v>0.5</v>
      </c>
      <c r="BE30" s="520">
        <v>0</v>
      </c>
      <c r="BF30" s="520">
        <v>0</v>
      </c>
      <c r="BG30" s="520">
        <v>0</v>
      </c>
      <c r="BH30" s="520">
        <v>46.6</v>
      </c>
      <c r="BI30" s="520">
        <v>0</v>
      </c>
      <c r="BJ30" s="523">
        <v>0</v>
      </c>
      <c r="BK30" s="542">
        <v>0</v>
      </c>
      <c r="BL30" s="520">
        <v>7.9</v>
      </c>
      <c r="BM30" s="520">
        <v>9.6</v>
      </c>
      <c r="BN30" s="532">
        <v>0</v>
      </c>
      <c r="BO30" s="520">
        <v>0</v>
      </c>
      <c r="BP30" s="520">
        <v>0</v>
      </c>
      <c r="BQ30" s="520">
        <v>0</v>
      </c>
      <c r="BR30" s="520">
        <v>0.6</v>
      </c>
      <c r="BS30" s="520">
        <v>2.8</v>
      </c>
      <c r="BT30" s="520">
        <v>0</v>
      </c>
      <c r="BU30" s="520">
        <v>0</v>
      </c>
      <c r="BV30" s="520">
        <v>0</v>
      </c>
      <c r="BW30" s="520">
        <v>0</v>
      </c>
      <c r="BX30" s="520">
        <v>0</v>
      </c>
      <c r="BY30" s="549">
        <v>0</v>
      </c>
      <c r="BZ30" s="542">
        <v>0</v>
      </c>
      <c r="CA30" s="520">
        <v>0</v>
      </c>
      <c r="CB30" s="520">
        <v>0</v>
      </c>
      <c r="CC30" s="520">
        <v>0</v>
      </c>
      <c r="CD30" s="520">
        <v>0</v>
      </c>
      <c r="CE30" s="520">
        <v>39.3</v>
      </c>
      <c r="CF30" s="526">
        <v>40.900000000000006</v>
      </c>
      <c r="CG30" s="527">
        <v>0</v>
      </c>
      <c r="CH30" s="520">
        <v>0</v>
      </c>
      <c r="CI30" s="520">
        <v>0</v>
      </c>
      <c r="CJ30" s="526"/>
      <c r="CK30" s="527"/>
      <c r="CL30" s="527">
        <v>0</v>
      </c>
      <c r="CM30" s="527">
        <v>0</v>
      </c>
      <c r="CN30" s="535">
        <v>36.300000000000004</v>
      </c>
      <c r="CO30" s="526">
        <v>0</v>
      </c>
      <c r="CP30" s="520">
        <v>0</v>
      </c>
      <c r="CQ30" s="523">
        <v>121.10000000000001</v>
      </c>
      <c r="CR30" s="520">
        <v>0</v>
      </c>
      <c r="CS30" s="520">
        <v>10.4</v>
      </c>
      <c r="CT30" s="520">
        <v>0</v>
      </c>
      <c r="CU30" s="520">
        <v>0</v>
      </c>
      <c r="CV30" s="520">
        <v>0</v>
      </c>
      <c r="CW30" s="520">
        <v>0</v>
      </c>
      <c r="CX30" s="520">
        <v>98.7</v>
      </c>
      <c r="CY30" s="520">
        <v>4.7</v>
      </c>
      <c r="CZ30" s="520">
        <v>17.7</v>
      </c>
      <c r="DA30" s="520">
        <v>0</v>
      </c>
      <c r="DB30" s="523">
        <v>0</v>
      </c>
      <c r="DC30" s="520">
        <v>0</v>
      </c>
      <c r="DD30" s="520">
        <v>0</v>
      </c>
      <c r="DE30" s="520">
        <v>0</v>
      </c>
      <c r="DF30" s="520">
        <v>0</v>
      </c>
      <c r="DG30" s="520">
        <v>0</v>
      </c>
      <c r="DH30" s="520">
        <v>0</v>
      </c>
      <c r="DI30" s="520">
        <v>0</v>
      </c>
      <c r="DJ30" s="520">
        <v>0</v>
      </c>
      <c r="DK30" s="520">
        <v>0</v>
      </c>
      <c r="DL30" s="520">
        <v>0</v>
      </c>
      <c r="DM30" s="520">
        <v>0</v>
      </c>
      <c r="DN30" s="523">
        <v>0</v>
      </c>
      <c r="DO30" s="520">
        <v>0</v>
      </c>
      <c r="DP30" s="520">
        <v>0</v>
      </c>
      <c r="DQ30" s="520">
        <v>0</v>
      </c>
      <c r="DR30" s="520">
        <v>0</v>
      </c>
      <c r="DS30" s="523">
        <v>0</v>
      </c>
    </row>
    <row r="31" spans="1:123" ht="16.5" customHeight="1">
      <c r="A31" s="1112" t="s">
        <v>329</v>
      </c>
      <c r="B31" s="508" t="s">
        <v>341</v>
      </c>
      <c r="C31" s="516">
        <f t="shared" si="10"/>
        <v>0</v>
      </c>
      <c r="D31" s="520">
        <v>0</v>
      </c>
      <c r="E31" s="524">
        <v>0</v>
      </c>
      <c r="F31" s="520">
        <v>0</v>
      </c>
      <c r="G31" s="520">
        <v>0</v>
      </c>
      <c r="H31" s="524">
        <v>0</v>
      </c>
      <c r="I31" s="520">
        <v>0</v>
      </c>
      <c r="J31" s="520">
        <v>0</v>
      </c>
      <c r="K31" s="520">
        <v>0</v>
      </c>
      <c r="L31" s="522">
        <v>0</v>
      </c>
      <c r="M31" s="520">
        <v>0</v>
      </c>
      <c r="N31" s="520">
        <v>0</v>
      </c>
      <c r="O31" s="520">
        <v>0</v>
      </c>
      <c r="P31" s="520">
        <v>0</v>
      </c>
      <c r="Q31" s="523">
        <v>0</v>
      </c>
      <c r="R31" s="542">
        <v>0</v>
      </c>
      <c r="S31" s="520">
        <v>0</v>
      </c>
      <c r="T31" s="520">
        <v>0</v>
      </c>
      <c r="U31" s="520">
        <v>0</v>
      </c>
      <c r="V31" s="520">
        <v>0</v>
      </c>
      <c r="W31" s="532">
        <v>0</v>
      </c>
      <c r="X31" s="520">
        <v>0</v>
      </c>
      <c r="Y31" s="520">
        <v>0</v>
      </c>
      <c r="Z31" s="520">
        <v>0</v>
      </c>
      <c r="AA31" s="520">
        <v>0</v>
      </c>
      <c r="AB31" s="520">
        <v>0</v>
      </c>
      <c r="AC31" s="520">
        <v>0</v>
      </c>
      <c r="AD31" s="520">
        <v>0</v>
      </c>
      <c r="AE31" s="520">
        <v>0</v>
      </c>
      <c r="AF31" s="523">
        <v>0</v>
      </c>
      <c r="AG31" s="542">
        <v>0</v>
      </c>
      <c r="AH31" s="520">
        <v>0</v>
      </c>
      <c r="AI31" s="520">
        <v>0</v>
      </c>
      <c r="AJ31" s="520">
        <v>0</v>
      </c>
      <c r="AK31" s="520">
        <v>0</v>
      </c>
      <c r="AL31" s="520">
        <v>0</v>
      </c>
      <c r="AM31" s="520">
        <v>0</v>
      </c>
      <c r="AN31" s="520">
        <v>0</v>
      </c>
      <c r="AO31" s="520">
        <v>0</v>
      </c>
      <c r="AP31" s="520">
        <v>0</v>
      </c>
      <c r="AQ31" s="520">
        <v>0</v>
      </c>
      <c r="AR31" s="546">
        <v>0</v>
      </c>
      <c r="AS31" s="520">
        <v>0</v>
      </c>
      <c r="AT31" s="520">
        <v>0</v>
      </c>
      <c r="AU31" s="523">
        <v>0</v>
      </c>
      <c r="AV31" s="542">
        <v>0</v>
      </c>
      <c r="AW31" s="520">
        <v>0</v>
      </c>
      <c r="AX31" s="520">
        <v>0</v>
      </c>
      <c r="AY31" s="520">
        <v>0</v>
      </c>
      <c r="AZ31" s="520">
        <v>0</v>
      </c>
      <c r="BA31" s="520">
        <v>0</v>
      </c>
      <c r="BB31" s="520">
        <v>0</v>
      </c>
      <c r="BC31" s="532">
        <v>0</v>
      </c>
      <c r="BD31" s="520">
        <v>0</v>
      </c>
      <c r="BE31" s="520">
        <v>0</v>
      </c>
      <c r="BF31" s="520">
        <v>0</v>
      </c>
      <c r="BG31" s="520">
        <v>0</v>
      </c>
      <c r="BH31" s="520">
        <v>0</v>
      </c>
      <c r="BI31" s="520">
        <v>0</v>
      </c>
      <c r="BJ31" s="523">
        <v>0</v>
      </c>
      <c r="BK31" s="542">
        <v>0</v>
      </c>
      <c r="BL31" s="520">
        <v>0</v>
      </c>
      <c r="BM31" s="520">
        <v>0</v>
      </c>
      <c r="BN31" s="532">
        <v>0</v>
      </c>
      <c r="BO31" s="520">
        <v>0</v>
      </c>
      <c r="BP31" s="520">
        <v>0</v>
      </c>
      <c r="BQ31" s="520">
        <v>0</v>
      </c>
      <c r="BR31" s="520">
        <v>0</v>
      </c>
      <c r="BS31" s="520">
        <v>0</v>
      </c>
      <c r="BT31" s="520">
        <v>0</v>
      </c>
      <c r="BU31" s="520">
        <v>0</v>
      </c>
      <c r="BV31" s="520">
        <v>0</v>
      </c>
      <c r="BW31" s="520">
        <v>0</v>
      </c>
      <c r="BX31" s="520">
        <v>0</v>
      </c>
      <c r="BY31" s="549">
        <v>0</v>
      </c>
      <c r="BZ31" s="542">
        <v>0</v>
      </c>
      <c r="CA31" s="520">
        <v>0</v>
      </c>
      <c r="CB31" s="520">
        <v>0</v>
      </c>
      <c r="CC31" s="520">
        <v>0</v>
      </c>
      <c r="CD31" s="520">
        <v>0</v>
      </c>
      <c r="CE31" s="520">
        <v>0</v>
      </c>
      <c r="CF31" s="526">
        <v>0</v>
      </c>
      <c r="CG31" s="527">
        <v>0</v>
      </c>
      <c r="CH31" s="520">
        <v>0</v>
      </c>
      <c r="CI31" s="520">
        <v>0</v>
      </c>
      <c r="CJ31" s="526"/>
      <c r="CK31" s="527"/>
      <c r="CL31" s="527">
        <v>0</v>
      </c>
      <c r="CM31" s="527">
        <v>0</v>
      </c>
      <c r="CN31" s="535">
        <v>0</v>
      </c>
      <c r="CO31" s="526">
        <v>0</v>
      </c>
      <c r="CP31" s="520">
        <v>0</v>
      </c>
      <c r="CQ31" s="523">
        <v>0</v>
      </c>
      <c r="CR31" s="520">
        <v>0</v>
      </c>
      <c r="CS31" s="520">
        <v>0</v>
      </c>
      <c r="CT31" s="520">
        <v>0</v>
      </c>
      <c r="CU31" s="520">
        <v>0</v>
      </c>
      <c r="CV31" s="520">
        <v>0</v>
      </c>
      <c r="CW31" s="520">
        <v>0</v>
      </c>
      <c r="CX31" s="520">
        <v>0</v>
      </c>
      <c r="CY31" s="520">
        <v>0</v>
      </c>
      <c r="CZ31" s="520">
        <v>0</v>
      </c>
      <c r="DA31" s="520">
        <v>0</v>
      </c>
      <c r="DB31" s="523">
        <v>0</v>
      </c>
      <c r="DC31" s="520">
        <v>0</v>
      </c>
      <c r="DD31" s="520">
        <v>0</v>
      </c>
      <c r="DE31" s="520">
        <v>0</v>
      </c>
      <c r="DF31" s="520">
        <v>0</v>
      </c>
      <c r="DG31" s="520">
        <v>0</v>
      </c>
      <c r="DH31" s="520">
        <v>0</v>
      </c>
      <c r="DI31" s="520">
        <v>0</v>
      </c>
      <c r="DJ31" s="520">
        <v>0</v>
      </c>
      <c r="DK31" s="520">
        <v>0</v>
      </c>
      <c r="DL31" s="520">
        <v>0</v>
      </c>
      <c r="DM31" s="520">
        <v>0</v>
      </c>
      <c r="DN31" s="523">
        <v>0</v>
      </c>
      <c r="DO31" s="520">
        <v>0</v>
      </c>
      <c r="DP31" s="520">
        <v>0</v>
      </c>
      <c r="DQ31" s="520">
        <v>0</v>
      </c>
      <c r="DR31" s="520">
        <v>0</v>
      </c>
      <c r="DS31" s="523">
        <v>0</v>
      </c>
    </row>
    <row r="32" spans="1:123" ht="16.5" customHeight="1">
      <c r="A32" s="1112"/>
      <c r="B32" s="508" t="s">
        <v>342</v>
      </c>
      <c r="C32" s="516">
        <f t="shared" si="10"/>
        <v>0</v>
      </c>
      <c r="D32" s="520">
        <v>0</v>
      </c>
      <c r="E32" s="524">
        <v>0</v>
      </c>
      <c r="F32" s="520">
        <v>0</v>
      </c>
      <c r="G32" s="520">
        <v>0</v>
      </c>
      <c r="H32" s="524">
        <v>0</v>
      </c>
      <c r="I32" s="520">
        <v>0</v>
      </c>
      <c r="J32" s="520">
        <v>0</v>
      </c>
      <c r="K32" s="520">
        <v>0</v>
      </c>
      <c r="L32" s="522">
        <v>0</v>
      </c>
      <c r="M32" s="520">
        <v>0</v>
      </c>
      <c r="N32" s="520">
        <v>0</v>
      </c>
      <c r="O32" s="520">
        <v>0</v>
      </c>
      <c r="P32" s="520">
        <v>0</v>
      </c>
      <c r="Q32" s="523">
        <v>0</v>
      </c>
      <c r="R32" s="542">
        <v>0</v>
      </c>
      <c r="S32" s="520">
        <v>0</v>
      </c>
      <c r="T32" s="520">
        <v>0</v>
      </c>
      <c r="U32" s="520">
        <v>0</v>
      </c>
      <c r="V32" s="520">
        <v>0</v>
      </c>
      <c r="W32" s="532">
        <v>0</v>
      </c>
      <c r="X32" s="520">
        <v>0</v>
      </c>
      <c r="Y32" s="520">
        <v>0</v>
      </c>
      <c r="Z32" s="520">
        <v>0</v>
      </c>
      <c r="AA32" s="520">
        <v>0</v>
      </c>
      <c r="AB32" s="520">
        <v>0</v>
      </c>
      <c r="AC32" s="520">
        <v>0</v>
      </c>
      <c r="AD32" s="520">
        <v>0</v>
      </c>
      <c r="AE32" s="520">
        <v>0</v>
      </c>
      <c r="AF32" s="523">
        <v>0</v>
      </c>
      <c r="AG32" s="542">
        <v>0</v>
      </c>
      <c r="AH32" s="520">
        <v>0</v>
      </c>
      <c r="AI32" s="520">
        <v>0</v>
      </c>
      <c r="AJ32" s="520">
        <v>0</v>
      </c>
      <c r="AK32" s="520">
        <v>0</v>
      </c>
      <c r="AL32" s="520">
        <v>0</v>
      </c>
      <c r="AM32" s="520">
        <v>0</v>
      </c>
      <c r="AN32" s="520">
        <v>0</v>
      </c>
      <c r="AO32" s="520">
        <v>0</v>
      </c>
      <c r="AP32" s="520">
        <v>0</v>
      </c>
      <c r="AQ32" s="520">
        <v>0</v>
      </c>
      <c r="AR32" s="532">
        <v>0</v>
      </c>
      <c r="AS32" s="520">
        <v>0</v>
      </c>
      <c r="AT32" s="520">
        <v>0</v>
      </c>
      <c r="AU32" s="523">
        <v>0</v>
      </c>
      <c r="AV32" s="542">
        <v>0</v>
      </c>
      <c r="AW32" s="520">
        <v>0</v>
      </c>
      <c r="AX32" s="520">
        <v>0</v>
      </c>
      <c r="AY32" s="520">
        <v>0</v>
      </c>
      <c r="AZ32" s="520">
        <v>0</v>
      </c>
      <c r="BA32" s="520">
        <v>0</v>
      </c>
      <c r="BB32" s="520">
        <v>0</v>
      </c>
      <c r="BC32" s="532">
        <v>0</v>
      </c>
      <c r="BD32" s="520">
        <v>0</v>
      </c>
      <c r="BE32" s="520">
        <v>0</v>
      </c>
      <c r="BF32" s="520">
        <v>0</v>
      </c>
      <c r="BG32" s="520">
        <v>0</v>
      </c>
      <c r="BH32" s="520">
        <v>0</v>
      </c>
      <c r="BI32" s="520">
        <v>0</v>
      </c>
      <c r="BJ32" s="523">
        <v>0</v>
      </c>
      <c r="BK32" s="542">
        <v>0</v>
      </c>
      <c r="BL32" s="520">
        <v>0</v>
      </c>
      <c r="BM32" s="520">
        <v>0</v>
      </c>
      <c r="BN32" s="532">
        <v>0</v>
      </c>
      <c r="BO32" s="520">
        <v>0</v>
      </c>
      <c r="BP32" s="520">
        <v>0</v>
      </c>
      <c r="BQ32" s="520">
        <v>0</v>
      </c>
      <c r="BR32" s="520">
        <v>0</v>
      </c>
      <c r="BS32" s="520">
        <v>0</v>
      </c>
      <c r="BT32" s="520">
        <v>0</v>
      </c>
      <c r="BU32" s="520">
        <v>0</v>
      </c>
      <c r="BV32" s="520">
        <v>0</v>
      </c>
      <c r="BW32" s="520">
        <v>0</v>
      </c>
      <c r="BX32" s="520">
        <v>0</v>
      </c>
      <c r="BY32" s="549">
        <v>0</v>
      </c>
      <c r="BZ32" s="542">
        <v>0</v>
      </c>
      <c r="CA32" s="520">
        <v>0</v>
      </c>
      <c r="CB32" s="520">
        <v>0</v>
      </c>
      <c r="CC32" s="520">
        <v>0</v>
      </c>
      <c r="CD32" s="520">
        <v>0</v>
      </c>
      <c r="CE32" s="520">
        <v>0</v>
      </c>
      <c r="CF32" s="526">
        <v>0</v>
      </c>
      <c r="CG32" s="526">
        <v>0</v>
      </c>
      <c r="CH32" s="520">
        <v>0</v>
      </c>
      <c r="CI32" s="520">
        <v>0</v>
      </c>
      <c r="CJ32" s="526"/>
      <c r="CK32" s="527"/>
      <c r="CL32" s="527">
        <v>0</v>
      </c>
      <c r="CM32" s="527">
        <v>0</v>
      </c>
      <c r="CN32" s="535">
        <v>0</v>
      </c>
      <c r="CO32" s="526">
        <v>0</v>
      </c>
      <c r="CP32" s="520">
        <v>0</v>
      </c>
      <c r="CQ32" s="523">
        <v>0</v>
      </c>
      <c r="CR32" s="520">
        <v>0</v>
      </c>
      <c r="CS32" s="520">
        <v>0</v>
      </c>
      <c r="CT32" s="520">
        <v>0</v>
      </c>
      <c r="CU32" s="520">
        <v>0</v>
      </c>
      <c r="CV32" s="520">
        <v>0</v>
      </c>
      <c r="CW32" s="520">
        <v>0</v>
      </c>
      <c r="CX32" s="520">
        <v>0</v>
      </c>
      <c r="CY32" s="520">
        <v>0</v>
      </c>
      <c r="CZ32" s="520">
        <v>0</v>
      </c>
      <c r="DA32" s="520">
        <v>0</v>
      </c>
      <c r="DB32" s="523">
        <v>0</v>
      </c>
      <c r="DC32" s="520">
        <v>0</v>
      </c>
      <c r="DD32" s="520">
        <v>0</v>
      </c>
      <c r="DE32" s="520">
        <v>0</v>
      </c>
      <c r="DF32" s="520">
        <v>0</v>
      </c>
      <c r="DG32" s="520">
        <v>0</v>
      </c>
      <c r="DH32" s="520">
        <v>0</v>
      </c>
      <c r="DI32" s="520">
        <v>0</v>
      </c>
      <c r="DJ32" s="520">
        <v>0</v>
      </c>
      <c r="DK32" s="520">
        <v>0</v>
      </c>
      <c r="DL32" s="520">
        <v>0</v>
      </c>
      <c r="DM32" s="520">
        <v>0</v>
      </c>
      <c r="DN32" s="523">
        <v>0</v>
      </c>
      <c r="DO32" s="520">
        <v>0</v>
      </c>
      <c r="DP32" s="520">
        <v>0</v>
      </c>
      <c r="DQ32" s="520">
        <v>0</v>
      </c>
      <c r="DR32" s="520">
        <v>0</v>
      </c>
      <c r="DS32" s="523">
        <v>0</v>
      </c>
    </row>
    <row r="33" spans="1:123" ht="16.5" customHeight="1">
      <c r="A33" s="1112"/>
      <c r="B33" s="508" t="s">
        <v>129</v>
      </c>
      <c r="C33" s="516">
        <f t="shared" si="10"/>
        <v>129.4</v>
      </c>
      <c r="D33" s="520">
        <v>14</v>
      </c>
      <c r="E33" s="524">
        <v>0</v>
      </c>
      <c r="F33" s="520">
        <v>0</v>
      </c>
      <c r="G33" s="520">
        <v>2.4</v>
      </c>
      <c r="H33" s="524">
        <v>0</v>
      </c>
      <c r="I33" s="520">
        <v>0</v>
      </c>
      <c r="J33" s="520">
        <v>0</v>
      </c>
      <c r="K33" s="520">
        <v>0</v>
      </c>
      <c r="L33" s="522">
        <v>0</v>
      </c>
      <c r="M33" s="520">
        <v>0</v>
      </c>
      <c r="N33" s="520">
        <v>0</v>
      </c>
      <c r="O33" s="520">
        <v>0</v>
      </c>
      <c r="P33" s="520">
        <v>0</v>
      </c>
      <c r="Q33" s="523">
        <v>0</v>
      </c>
      <c r="R33" s="542">
        <v>4.1</v>
      </c>
      <c r="S33" s="520">
        <v>0</v>
      </c>
      <c r="T33" s="520">
        <v>0</v>
      </c>
      <c r="U33" s="520">
        <v>0</v>
      </c>
      <c r="V33" s="520">
        <v>0</v>
      </c>
      <c r="W33" s="532">
        <v>0</v>
      </c>
      <c r="X33" s="520">
        <v>0</v>
      </c>
      <c r="Y33" s="520">
        <v>0</v>
      </c>
      <c r="Z33" s="520">
        <v>0</v>
      </c>
      <c r="AA33" s="520">
        <v>0</v>
      </c>
      <c r="AB33" s="520">
        <v>0</v>
      </c>
      <c r="AC33" s="520">
        <v>0</v>
      </c>
      <c r="AD33" s="520">
        <v>0</v>
      </c>
      <c r="AE33" s="520">
        <v>0</v>
      </c>
      <c r="AF33" s="523">
        <v>1</v>
      </c>
      <c r="AG33" s="542">
        <v>0</v>
      </c>
      <c r="AH33" s="520">
        <v>0</v>
      </c>
      <c r="AI33" s="520">
        <v>0</v>
      </c>
      <c r="AJ33" s="520">
        <v>0</v>
      </c>
      <c r="AK33" s="520">
        <v>0</v>
      </c>
      <c r="AL33" s="520">
        <v>0</v>
      </c>
      <c r="AM33" s="520">
        <v>0</v>
      </c>
      <c r="AN33" s="520">
        <v>0</v>
      </c>
      <c r="AO33" s="520">
        <v>0</v>
      </c>
      <c r="AP33" s="520">
        <v>0</v>
      </c>
      <c r="AQ33" s="520">
        <v>0</v>
      </c>
      <c r="AR33" s="532">
        <v>5.1</v>
      </c>
      <c r="AS33" s="520">
        <v>0</v>
      </c>
      <c r="AT33" s="520">
        <v>0</v>
      </c>
      <c r="AU33" s="523">
        <v>0</v>
      </c>
      <c r="AV33" s="542">
        <v>0</v>
      </c>
      <c r="AW33" s="520">
        <v>0</v>
      </c>
      <c r="AX33" s="520">
        <v>0</v>
      </c>
      <c r="AY33" s="520">
        <v>0</v>
      </c>
      <c r="AZ33" s="520">
        <v>0</v>
      </c>
      <c r="BA33" s="520">
        <v>0</v>
      </c>
      <c r="BB33" s="520">
        <v>0</v>
      </c>
      <c r="BC33" s="532">
        <v>0</v>
      </c>
      <c r="BD33" s="520">
        <v>0</v>
      </c>
      <c r="BE33" s="520">
        <v>0</v>
      </c>
      <c r="BF33" s="520">
        <v>0</v>
      </c>
      <c r="BG33" s="520">
        <v>0</v>
      </c>
      <c r="BH33" s="520">
        <v>0</v>
      </c>
      <c r="BI33" s="520">
        <v>0</v>
      </c>
      <c r="BJ33" s="523">
        <v>0</v>
      </c>
      <c r="BK33" s="542">
        <v>0</v>
      </c>
      <c r="BL33" s="520">
        <v>0</v>
      </c>
      <c r="BM33" s="520">
        <v>0</v>
      </c>
      <c r="BN33" s="532">
        <v>0</v>
      </c>
      <c r="BO33" s="520">
        <v>0</v>
      </c>
      <c r="BP33" s="520">
        <v>0</v>
      </c>
      <c r="BQ33" s="520">
        <v>0</v>
      </c>
      <c r="BR33" s="520">
        <v>0</v>
      </c>
      <c r="BS33" s="520">
        <v>3</v>
      </c>
      <c r="BT33" s="520">
        <v>0</v>
      </c>
      <c r="BU33" s="520">
        <v>0</v>
      </c>
      <c r="BV33" s="520">
        <v>0</v>
      </c>
      <c r="BW33" s="520">
        <v>0</v>
      </c>
      <c r="BX33" s="520">
        <v>0</v>
      </c>
      <c r="BY33" s="549">
        <v>0</v>
      </c>
      <c r="BZ33" s="542">
        <v>0</v>
      </c>
      <c r="CA33" s="520">
        <v>0</v>
      </c>
      <c r="CB33" s="520">
        <v>0</v>
      </c>
      <c r="CC33" s="520">
        <v>0</v>
      </c>
      <c r="CD33" s="520">
        <v>0</v>
      </c>
      <c r="CE33" s="520">
        <v>32</v>
      </c>
      <c r="CF33" s="526">
        <v>0</v>
      </c>
      <c r="CG33" s="526">
        <v>1.2</v>
      </c>
      <c r="CH33" s="520">
        <v>0</v>
      </c>
      <c r="CI33" s="520">
        <v>0</v>
      </c>
      <c r="CJ33" s="526"/>
      <c r="CK33" s="527"/>
      <c r="CL33" s="527">
        <v>0</v>
      </c>
      <c r="CM33" s="527">
        <v>0</v>
      </c>
      <c r="CN33" s="535">
        <v>18.3</v>
      </c>
      <c r="CO33" s="526">
        <v>0</v>
      </c>
      <c r="CP33" s="520">
        <v>0</v>
      </c>
      <c r="CQ33" s="523">
        <v>0</v>
      </c>
      <c r="CR33" s="520">
        <v>0</v>
      </c>
      <c r="CS33" s="520">
        <v>0</v>
      </c>
      <c r="CT33" s="520">
        <v>0</v>
      </c>
      <c r="CU33" s="520">
        <v>0</v>
      </c>
      <c r="CV33" s="520">
        <v>0</v>
      </c>
      <c r="CW33" s="520">
        <v>0</v>
      </c>
      <c r="CX33" s="520">
        <v>0</v>
      </c>
      <c r="CY33" s="520">
        <v>0</v>
      </c>
      <c r="CZ33" s="520">
        <v>48.3</v>
      </c>
      <c r="DA33" s="520">
        <v>0</v>
      </c>
      <c r="DB33" s="523">
        <v>0</v>
      </c>
      <c r="DC33" s="520">
        <v>0</v>
      </c>
      <c r="DD33" s="520">
        <v>0</v>
      </c>
      <c r="DE33" s="520">
        <v>0</v>
      </c>
      <c r="DF33" s="520">
        <v>0</v>
      </c>
      <c r="DG33" s="520">
        <v>0</v>
      </c>
      <c r="DH33" s="520">
        <v>0</v>
      </c>
      <c r="DI33" s="520">
        <v>0</v>
      </c>
      <c r="DJ33" s="520">
        <v>0</v>
      </c>
      <c r="DK33" s="520">
        <v>0</v>
      </c>
      <c r="DL33" s="520">
        <v>0</v>
      </c>
      <c r="DM33" s="520">
        <v>0</v>
      </c>
      <c r="DN33" s="523">
        <v>0</v>
      </c>
      <c r="DO33" s="520">
        <v>0</v>
      </c>
      <c r="DP33" s="520">
        <v>0</v>
      </c>
      <c r="DQ33" s="520">
        <v>0</v>
      </c>
      <c r="DR33" s="520">
        <v>0</v>
      </c>
      <c r="DS33" s="523">
        <v>0</v>
      </c>
    </row>
    <row r="34" spans="1:123" ht="16.5" customHeight="1">
      <c r="A34" s="1112"/>
      <c r="B34" s="508" t="s">
        <v>343</v>
      </c>
      <c r="C34" s="516">
        <f t="shared" si="10"/>
        <v>0</v>
      </c>
      <c r="D34" s="520">
        <v>0</v>
      </c>
      <c r="E34" s="524">
        <v>0</v>
      </c>
      <c r="F34" s="520">
        <v>0</v>
      </c>
      <c r="G34" s="520">
        <v>0</v>
      </c>
      <c r="H34" s="524">
        <v>0</v>
      </c>
      <c r="I34" s="520">
        <v>0</v>
      </c>
      <c r="J34" s="520">
        <v>0</v>
      </c>
      <c r="K34" s="520">
        <v>0</v>
      </c>
      <c r="L34" s="522">
        <v>0</v>
      </c>
      <c r="M34" s="520">
        <v>0</v>
      </c>
      <c r="N34" s="520">
        <v>0</v>
      </c>
      <c r="O34" s="520">
        <v>0</v>
      </c>
      <c r="P34" s="520">
        <v>0</v>
      </c>
      <c r="Q34" s="523">
        <v>0</v>
      </c>
      <c r="R34" s="542">
        <v>0</v>
      </c>
      <c r="S34" s="520">
        <v>0</v>
      </c>
      <c r="T34" s="520">
        <v>0</v>
      </c>
      <c r="U34" s="520">
        <v>0</v>
      </c>
      <c r="V34" s="520">
        <v>0</v>
      </c>
      <c r="W34" s="532">
        <v>0</v>
      </c>
      <c r="X34" s="520">
        <v>0</v>
      </c>
      <c r="Y34" s="520">
        <v>0</v>
      </c>
      <c r="Z34" s="520">
        <v>0</v>
      </c>
      <c r="AA34" s="520">
        <v>0</v>
      </c>
      <c r="AB34" s="520">
        <v>0</v>
      </c>
      <c r="AC34" s="520">
        <v>0</v>
      </c>
      <c r="AD34" s="520">
        <v>0</v>
      </c>
      <c r="AE34" s="520">
        <v>0</v>
      </c>
      <c r="AF34" s="523">
        <v>0</v>
      </c>
      <c r="AG34" s="542">
        <v>0</v>
      </c>
      <c r="AH34" s="520">
        <v>0</v>
      </c>
      <c r="AI34" s="520">
        <v>0</v>
      </c>
      <c r="AJ34" s="520">
        <v>0</v>
      </c>
      <c r="AK34" s="520">
        <v>0</v>
      </c>
      <c r="AL34" s="520">
        <v>0</v>
      </c>
      <c r="AM34" s="520">
        <v>0</v>
      </c>
      <c r="AN34" s="520">
        <v>0</v>
      </c>
      <c r="AO34" s="520">
        <v>0</v>
      </c>
      <c r="AP34" s="520">
        <v>0</v>
      </c>
      <c r="AQ34" s="520">
        <v>0</v>
      </c>
      <c r="AR34" s="532">
        <v>0</v>
      </c>
      <c r="AS34" s="520">
        <v>0</v>
      </c>
      <c r="AT34" s="520">
        <v>0</v>
      </c>
      <c r="AU34" s="523">
        <v>0</v>
      </c>
      <c r="AV34" s="542">
        <v>0</v>
      </c>
      <c r="AW34" s="520">
        <v>0</v>
      </c>
      <c r="AX34" s="520">
        <v>0</v>
      </c>
      <c r="AY34" s="520">
        <v>0</v>
      </c>
      <c r="AZ34" s="520">
        <v>0</v>
      </c>
      <c r="BA34" s="520">
        <v>0</v>
      </c>
      <c r="BB34" s="520">
        <v>0</v>
      </c>
      <c r="BC34" s="532">
        <v>0</v>
      </c>
      <c r="BD34" s="520">
        <v>0</v>
      </c>
      <c r="BE34" s="520">
        <v>0</v>
      </c>
      <c r="BF34" s="520">
        <v>0</v>
      </c>
      <c r="BG34" s="520">
        <v>0</v>
      </c>
      <c r="BH34" s="520">
        <v>0</v>
      </c>
      <c r="BI34" s="520">
        <v>0</v>
      </c>
      <c r="BJ34" s="523">
        <v>0</v>
      </c>
      <c r="BK34" s="542">
        <v>0</v>
      </c>
      <c r="BL34" s="520">
        <v>0</v>
      </c>
      <c r="BM34" s="520">
        <v>0</v>
      </c>
      <c r="BN34" s="532">
        <v>0</v>
      </c>
      <c r="BO34" s="520">
        <v>0</v>
      </c>
      <c r="BP34" s="520">
        <v>0</v>
      </c>
      <c r="BQ34" s="520">
        <v>0</v>
      </c>
      <c r="BR34" s="520">
        <v>0</v>
      </c>
      <c r="BS34" s="520">
        <v>0</v>
      </c>
      <c r="BT34" s="520">
        <v>0</v>
      </c>
      <c r="BU34" s="520">
        <v>0</v>
      </c>
      <c r="BV34" s="520">
        <v>0</v>
      </c>
      <c r="BW34" s="520">
        <v>0</v>
      </c>
      <c r="BX34" s="520">
        <v>0</v>
      </c>
      <c r="BY34" s="549">
        <v>0</v>
      </c>
      <c r="BZ34" s="542">
        <v>0</v>
      </c>
      <c r="CA34" s="520">
        <v>0</v>
      </c>
      <c r="CB34" s="520">
        <v>0</v>
      </c>
      <c r="CC34" s="520">
        <v>0</v>
      </c>
      <c r="CD34" s="520">
        <v>0</v>
      </c>
      <c r="CE34" s="520">
        <v>0</v>
      </c>
      <c r="CF34" s="526">
        <v>0</v>
      </c>
      <c r="CG34" s="526">
        <v>0</v>
      </c>
      <c r="CH34" s="520">
        <v>0</v>
      </c>
      <c r="CI34" s="520">
        <v>0</v>
      </c>
      <c r="CJ34" s="526"/>
      <c r="CK34" s="505"/>
      <c r="CL34" s="527">
        <v>0</v>
      </c>
      <c r="CM34" s="527">
        <v>0</v>
      </c>
      <c r="CN34" s="535">
        <v>0</v>
      </c>
      <c r="CO34" s="526">
        <v>0</v>
      </c>
      <c r="CP34" s="520">
        <v>0</v>
      </c>
      <c r="CQ34" s="523">
        <v>0</v>
      </c>
      <c r="CR34" s="520">
        <v>0</v>
      </c>
      <c r="CS34" s="520">
        <v>0</v>
      </c>
      <c r="CT34" s="520">
        <v>0</v>
      </c>
      <c r="CU34" s="520">
        <v>0</v>
      </c>
      <c r="CV34" s="520">
        <v>0</v>
      </c>
      <c r="CW34" s="520">
        <v>0</v>
      </c>
      <c r="CX34" s="520">
        <v>0</v>
      </c>
      <c r="CY34" s="520">
        <v>0</v>
      </c>
      <c r="CZ34" s="520">
        <v>0</v>
      </c>
      <c r="DA34" s="520">
        <v>0</v>
      </c>
      <c r="DB34" s="523">
        <v>0</v>
      </c>
      <c r="DC34" s="520">
        <v>0</v>
      </c>
      <c r="DD34" s="520">
        <v>0</v>
      </c>
      <c r="DE34" s="520">
        <v>0</v>
      </c>
      <c r="DF34" s="520">
        <v>0</v>
      </c>
      <c r="DG34" s="520">
        <v>0</v>
      </c>
      <c r="DH34" s="520">
        <v>0</v>
      </c>
      <c r="DI34" s="520">
        <v>0</v>
      </c>
      <c r="DJ34" s="520">
        <v>0</v>
      </c>
      <c r="DK34" s="520">
        <v>0</v>
      </c>
      <c r="DL34" s="520">
        <v>0</v>
      </c>
      <c r="DM34" s="520">
        <v>0</v>
      </c>
      <c r="DN34" s="523">
        <v>0</v>
      </c>
      <c r="DO34" s="520">
        <v>0</v>
      </c>
      <c r="DP34" s="520">
        <v>0</v>
      </c>
      <c r="DQ34" s="520">
        <v>0</v>
      </c>
      <c r="DR34" s="520">
        <v>0</v>
      </c>
      <c r="DS34" s="523">
        <v>0</v>
      </c>
    </row>
    <row r="35" spans="1:123" ht="16.5" customHeight="1">
      <c r="A35" s="1112"/>
      <c r="B35" s="508" t="s">
        <v>279</v>
      </c>
      <c r="C35" s="516">
        <f t="shared" si="10"/>
        <v>0</v>
      </c>
      <c r="D35" s="520">
        <v>0</v>
      </c>
      <c r="E35" s="524">
        <v>0</v>
      </c>
      <c r="F35" s="520">
        <v>0</v>
      </c>
      <c r="G35" s="520">
        <v>0</v>
      </c>
      <c r="H35" s="524">
        <v>0</v>
      </c>
      <c r="I35" s="520">
        <v>0</v>
      </c>
      <c r="J35" s="520">
        <v>0</v>
      </c>
      <c r="K35" s="520">
        <v>0</v>
      </c>
      <c r="L35" s="522">
        <v>0</v>
      </c>
      <c r="M35" s="522">
        <v>0</v>
      </c>
      <c r="N35" s="520">
        <v>0</v>
      </c>
      <c r="O35" s="520">
        <v>0</v>
      </c>
      <c r="P35" s="520">
        <v>0</v>
      </c>
      <c r="Q35" s="523">
        <v>0</v>
      </c>
      <c r="R35" s="542">
        <v>0</v>
      </c>
      <c r="S35" s="520">
        <v>0</v>
      </c>
      <c r="T35" s="520">
        <v>0</v>
      </c>
      <c r="U35" s="520">
        <v>0</v>
      </c>
      <c r="V35" s="520">
        <v>0</v>
      </c>
      <c r="W35" s="532">
        <v>0</v>
      </c>
      <c r="X35" s="520">
        <v>0</v>
      </c>
      <c r="Y35" s="520">
        <v>0</v>
      </c>
      <c r="Z35" s="520">
        <v>0</v>
      </c>
      <c r="AA35" s="520">
        <v>0</v>
      </c>
      <c r="AB35" s="520">
        <v>0</v>
      </c>
      <c r="AC35" s="520">
        <v>0</v>
      </c>
      <c r="AD35" s="520">
        <v>0</v>
      </c>
      <c r="AE35" s="520">
        <v>0</v>
      </c>
      <c r="AF35" s="523">
        <v>0</v>
      </c>
      <c r="AG35" s="542">
        <v>0</v>
      </c>
      <c r="AH35" s="520">
        <v>0</v>
      </c>
      <c r="AI35" s="520">
        <v>0</v>
      </c>
      <c r="AJ35" s="520">
        <v>0</v>
      </c>
      <c r="AK35" s="520">
        <v>0</v>
      </c>
      <c r="AL35" s="520">
        <v>0</v>
      </c>
      <c r="AM35" s="520">
        <v>0</v>
      </c>
      <c r="AN35" s="520">
        <v>0</v>
      </c>
      <c r="AO35" s="520">
        <v>0</v>
      </c>
      <c r="AP35" s="520">
        <v>0</v>
      </c>
      <c r="AQ35" s="520">
        <v>0</v>
      </c>
      <c r="AR35" s="532">
        <v>0</v>
      </c>
      <c r="AS35" s="520">
        <v>0</v>
      </c>
      <c r="AT35" s="520">
        <v>0</v>
      </c>
      <c r="AU35" s="523">
        <v>0</v>
      </c>
      <c r="AV35" s="542">
        <v>0</v>
      </c>
      <c r="AW35" s="520">
        <v>0</v>
      </c>
      <c r="AX35" s="520">
        <v>0</v>
      </c>
      <c r="AY35" s="520">
        <v>0</v>
      </c>
      <c r="AZ35" s="520">
        <v>0</v>
      </c>
      <c r="BA35" s="520">
        <v>0</v>
      </c>
      <c r="BB35" s="520">
        <v>0</v>
      </c>
      <c r="BC35" s="532">
        <v>0</v>
      </c>
      <c r="BD35" s="520">
        <v>0</v>
      </c>
      <c r="BE35" s="520">
        <v>0</v>
      </c>
      <c r="BF35" s="520">
        <v>0</v>
      </c>
      <c r="BG35" s="520">
        <v>0</v>
      </c>
      <c r="BH35" s="520">
        <v>0</v>
      </c>
      <c r="BI35" s="520">
        <v>0</v>
      </c>
      <c r="BJ35" s="523">
        <v>0</v>
      </c>
      <c r="BK35" s="542">
        <v>0</v>
      </c>
      <c r="BL35" s="520">
        <v>0</v>
      </c>
      <c r="BM35" s="520">
        <v>0</v>
      </c>
      <c r="BN35" s="532">
        <v>0</v>
      </c>
      <c r="BO35" s="520">
        <v>0</v>
      </c>
      <c r="BP35" s="520">
        <v>0</v>
      </c>
      <c r="BQ35" s="520">
        <v>0</v>
      </c>
      <c r="BR35" s="520">
        <v>0</v>
      </c>
      <c r="BS35" s="520">
        <v>0</v>
      </c>
      <c r="BT35" s="520">
        <v>0</v>
      </c>
      <c r="BU35" s="520">
        <v>0</v>
      </c>
      <c r="BV35" s="520">
        <v>0</v>
      </c>
      <c r="BW35" s="520">
        <v>0</v>
      </c>
      <c r="BX35" s="520">
        <v>0</v>
      </c>
      <c r="BY35" s="549">
        <v>0</v>
      </c>
      <c r="BZ35" s="542">
        <v>0</v>
      </c>
      <c r="CA35" s="520">
        <v>0</v>
      </c>
      <c r="CB35" s="520">
        <v>0</v>
      </c>
      <c r="CC35" s="520">
        <v>0</v>
      </c>
      <c r="CD35" s="520">
        <v>0</v>
      </c>
      <c r="CE35" s="530">
        <v>0</v>
      </c>
      <c r="CF35" s="526">
        <v>0</v>
      </c>
      <c r="CG35" s="526">
        <v>0</v>
      </c>
      <c r="CH35" s="520">
        <v>0</v>
      </c>
      <c r="CI35" s="520">
        <v>0</v>
      </c>
      <c r="CJ35" s="526"/>
      <c r="CK35" s="527"/>
      <c r="CL35" s="527">
        <v>0</v>
      </c>
      <c r="CM35" s="527">
        <v>0</v>
      </c>
      <c r="CN35" s="535">
        <v>0</v>
      </c>
      <c r="CO35" s="526">
        <v>0</v>
      </c>
      <c r="CP35" s="520">
        <v>0</v>
      </c>
      <c r="CQ35" s="523">
        <v>0</v>
      </c>
      <c r="CR35" s="520">
        <v>0</v>
      </c>
      <c r="CS35" s="520">
        <v>0</v>
      </c>
      <c r="CT35" s="520">
        <v>0</v>
      </c>
      <c r="CU35" s="520">
        <v>0</v>
      </c>
      <c r="CV35" s="520">
        <v>0</v>
      </c>
      <c r="CW35" s="520">
        <v>0</v>
      </c>
      <c r="CX35" s="520">
        <v>0</v>
      </c>
      <c r="CY35" s="520">
        <v>0</v>
      </c>
      <c r="CZ35" s="520">
        <v>0</v>
      </c>
      <c r="DA35" s="520">
        <v>0</v>
      </c>
      <c r="DB35" s="523">
        <v>0</v>
      </c>
      <c r="DC35" s="520">
        <v>0</v>
      </c>
      <c r="DD35" s="520">
        <v>0</v>
      </c>
      <c r="DE35" s="520">
        <v>0</v>
      </c>
      <c r="DF35" s="520">
        <v>0</v>
      </c>
      <c r="DG35" s="520">
        <v>0</v>
      </c>
      <c r="DH35" s="520">
        <v>0</v>
      </c>
      <c r="DI35" s="520">
        <v>0</v>
      </c>
      <c r="DJ35" s="520">
        <v>0</v>
      </c>
      <c r="DK35" s="520">
        <v>0</v>
      </c>
      <c r="DL35" s="520">
        <v>0</v>
      </c>
      <c r="DM35" s="520">
        <v>0</v>
      </c>
      <c r="DN35" s="523">
        <v>0</v>
      </c>
      <c r="DO35" s="520">
        <v>0</v>
      </c>
      <c r="DP35" s="520">
        <v>0</v>
      </c>
      <c r="DQ35" s="520">
        <v>0</v>
      </c>
      <c r="DR35" s="520">
        <v>0</v>
      </c>
      <c r="DS35" s="523">
        <v>0</v>
      </c>
    </row>
    <row r="36" spans="1:123" ht="16.5" customHeight="1">
      <c r="A36" s="1112"/>
      <c r="B36" s="508" t="s">
        <v>130</v>
      </c>
      <c r="C36" s="516">
        <f t="shared" si="10"/>
        <v>0.7999999999999999</v>
      </c>
      <c r="D36" s="520">
        <v>0</v>
      </c>
      <c r="E36" s="524">
        <v>0</v>
      </c>
      <c r="F36" s="520">
        <v>0</v>
      </c>
      <c r="G36" s="520">
        <v>0</v>
      </c>
      <c r="H36" s="524">
        <v>0</v>
      </c>
      <c r="I36" s="520">
        <v>0</v>
      </c>
      <c r="J36" s="520">
        <v>0</v>
      </c>
      <c r="K36" s="520">
        <v>0</v>
      </c>
      <c r="L36" s="522">
        <v>0</v>
      </c>
      <c r="M36" s="522">
        <v>0</v>
      </c>
      <c r="N36" s="520">
        <v>0</v>
      </c>
      <c r="O36" s="520">
        <v>0</v>
      </c>
      <c r="P36" s="520">
        <v>0</v>
      </c>
      <c r="Q36" s="523">
        <v>0</v>
      </c>
      <c r="R36" s="542">
        <v>0</v>
      </c>
      <c r="S36" s="520">
        <v>0</v>
      </c>
      <c r="T36" s="520">
        <v>0</v>
      </c>
      <c r="U36" s="520">
        <v>0</v>
      </c>
      <c r="V36" s="520">
        <v>0</v>
      </c>
      <c r="W36" s="532">
        <v>0</v>
      </c>
      <c r="X36" s="520">
        <v>0</v>
      </c>
      <c r="Y36" s="520">
        <v>0</v>
      </c>
      <c r="Z36" s="520">
        <v>0.7999999999999999</v>
      </c>
      <c r="AA36" s="520">
        <v>0</v>
      </c>
      <c r="AB36" s="520">
        <v>0</v>
      </c>
      <c r="AC36" s="520">
        <v>0</v>
      </c>
      <c r="AD36" s="520">
        <v>0</v>
      </c>
      <c r="AE36" s="520">
        <v>0</v>
      </c>
      <c r="AF36" s="523">
        <v>0</v>
      </c>
      <c r="AG36" s="542">
        <v>0</v>
      </c>
      <c r="AH36" s="520">
        <v>0</v>
      </c>
      <c r="AI36" s="520">
        <v>0</v>
      </c>
      <c r="AJ36" s="520">
        <v>0</v>
      </c>
      <c r="AK36" s="520">
        <v>0</v>
      </c>
      <c r="AL36" s="520">
        <v>0</v>
      </c>
      <c r="AM36" s="520">
        <v>0</v>
      </c>
      <c r="AN36" s="520">
        <v>0</v>
      </c>
      <c r="AO36" s="520">
        <v>0</v>
      </c>
      <c r="AP36" s="520">
        <v>0</v>
      </c>
      <c r="AQ36" s="520">
        <v>0</v>
      </c>
      <c r="AR36" s="532">
        <v>0</v>
      </c>
      <c r="AS36" s="520">
        <v>0</v>
      </c>
      <c r="AT36" s="520">
        <v>0</v>
      </c>
      <c r="AU36" s="523">
        <v>0</v>
      </c>
      <c r="AV36" s="542">
        <v>0</v>
      </c>
      <c r="AW36" s="520">
        <v>0</v>
      </c>
      <c r="AX36" s="520">
        <v>0</v>
      </c>
      <c r="AY36" s="520">
        <v>0</v>
      </c>
      <c r="AZ36" s="520">
        <v>0</v>
      </c>
      <c r="BA36" s="520">
        <v>0</v>
      </c>
      <c r="BB36" s="520">
        <v>0</v>
      </c>
      <c r="BC36" s="532">
        <v>0</v>
      </c>
      <c r="BD36" s="520">
        <v>0</v>
      </c>
      <c r="BE36" s="520">
        <v>0</v>
      </c>
      <c r="BF36" s="520">
        <v>0</v>
      </c>
      <c r="BG36" s="520">
        <v>0</v>
      </c>
      <c r="BH36" s="520">
        <v>0</v>
      </c>
      <c r="BI36" s="520">
        <v>0</v>
      </c>
      <c r="BJ36" s="523">
        <v>0</v>
      </c>
      <c r="BK36" s="542">
        <v>0</v>
      </c>
      <c r="BL36" s="520">
        <v>0</v>
      </c>
      <c r="BM36" s="520">
        <v>0</v>
      </c>
      <c r="BN36" s="532">
        <v>0</v>
      </c>
      <c r="BO36" s="520">
        <v>0</v>
      </c>
      <c r="BP36" s="520">
        <v>0</v>
      </c>
      <c r="BQ36" s="520">
        <v>0</v>
      </c>
      <c r="BR36" s="520">
        <v>0</v>
      </c>
      <c r="BS36" s="520">
        <v>0</v>
      </c>
      <c r="BT36" s="520">
        <v>0</v>
      </c>
      <c r="BU36" s="520">
        <v>0</v>
      </c>
      <c r="BV36" s="520">
        <v>0</v>
      </c>
      <c r="BW36" s="520">
        <v>0</v>
      </c>
      <c r="BX36" s="520">
        <v>0</v>
      </c>
      <c r="BY36" s="549">
        <v>0</v>
      </c>
      <c r="BZ36" s="542">
        <v>0</v>
      </c>
      <c r="CA36" s="520">
        <v>0</v>
      </c>
      <c r="CB36" s="520">
        <v>0</v>
      </c>
      <c r="CC36" s="520">
        <v>0</v>
      </c>
      <c r="CD36" s="520">
        <v>0</v>
      </c>
      <c r="CE36" s="520">
        <v>0</v>
      </c>
      <c r="CF36" s="526">
        <v>0</v>
      </c>
      <c r="CG36" s="526">
        <v>0</v>
      </c>
      <c r="CH36" s="520">
        <v>0</v>
      </c>
      <c r="CI36" s="520">
        <v>0</v>
      </c>
      <c r="CJ36" s="526"/>
      <c r="CK36" s="527"/>
      <c r="CL36" s="527">
        <v>0</v>
      </c>
      <c r="CM36" s="527">
        <v>0</v>
      </c>
      <c r="CN36" s="535">
        <v>0</v>
      </c>
      <c r="CO36" s="526">
        <v>0</v>
      </c>
      <c r="CP36" s="520">
        <v>0</v>
      </c>
      <c r="CQ36" s="523">
        <v>0</v>
      </c>
      <c r="CR36" s="520">
        <v>0</v>
      </c>
      <c r="CS36" s="520">
        <v>0</v>
      </c>
      <c r="CT36" s="520">
        <v>0</v>
      </c>
      <c r="CU36" s="520">
        <v>0</v>
      </c>
      <c r="CV36" s="520">
        <v>0</v>
      </c>
      <c r="CW36" s="520">
        <v>0</v>
      </c>
      <c r="CX36" s="520">
        <v>0</v>
      </c>
      <c r="CY36" s="520">
        <v>0</v>
      </c>
      <c r="CZ36" s="520">
        <v>0</v>
      </c>
      <c r="DA36" s="520">
        <v>0</v>
      </c>
      <c r="DB36" s="523">
        <v>0</v>
      </c>
      <c r="DC36" s="520">
        <v>0</v>
      </c>
      <c r="DD36" s="520">
        <v>0</v>
      </c>
      <c r="DE36" s="520">
        <v>0</v>
      </c>
      <c r="DF36" s="520">
        <v>0</v>
      </c>
      <c r="DG36" s="520">
        <v>0</v>
      </c>
      <c r="DH36" s="520">
        <v>0</v>
      </c>
      <c r="DI36" s="520">
        <v>0</v>
      </c>
      <c r="DJ36" s="520">
        <v>0</v>
      </c>
      <c r="DK36" s="520">
        <v>0</v>
      </c>
      <c r="DL36" s="520">
        <v>0</v>
      </c>
      <c r="DM36" s="520">
        <v>0</v>
      </c>
      <c r="DN36" s="523">
        <v>0</v>
      </c>
      <c r="DO36" s="520">
        <v>0</v>
      </c>
      <c r="DP36" s="520">
        <v>0</v>
      </c>
      <c r="DQ36" s="520">
        <v>0</v>
      </c>
      <c r="DR36" s="520">
        <v>0</v>
      </c>
      <c r="DS36" s="523">
        <v>0</v>
      </c>
    </row>
    <row r="37" spans="1:123" ht="16.5" customHeight="1">
      <c r="A37" s="1112"/>
      <c r="B37" s="508" t="s">
        <v>131</v>
      </c>
      <c r="C37" s="516">
        <f t="shared" si="10"/>
        <v>26155.800000000003</v>
      </c>
      <c r="D37" s="520">
        <v>2855.9</v>
      </c>
      <c r="E37" s="524">
        <v>0</v>
      </c>
      <c r="F37" s="520">
        <v>31.8</v>
      </c>
      <c r="G37" s="520">
        <v>22.299999999999997</v>
      </c>
      <c r="H37" s="524">
        <v>0</v>
      </c>
      <c r="I37" s="520">
        <v>19.400000000000002</v>
      </c>
      <c r="J37" s="520">
        <v>1229.6999999999998</v>
      </c>
      <c r="K37" s="520">
        <v>126.9</v>
      </c>
      <c r="L37" s="522">
        <v>0</v>
      </c>
      <c r="M37" s="522">
        <v>31.8</v>
      </c>
      <c r="N37" s="520">
        <v>3.9</v>
      </c>
      <c r="O37" s="520">
        <v>1.9</v>
      </c>
      <c r="P37" s="520">
        <v>202.9</v>
      </c>
      <c r="Q37" s="523">
        <v>22.9</v>
      </c>
      <c r="R37" s="542">
        <v>536.6</v>
      </c>
      <c r="S37" s="520">
        <v>13.7</v>
      </c>
      <c r="T37" s="520">
        <v>203.1</v>
      </c>
      <c r="U37" s="520">
        <v>0</v>
      </c>
      <c r="V37" s="520">
        <v>0</v>
      </c>
      <c r="W37" s="532">
        <v>406.2</v>
      </c>
      <c r="X37" s="520">
        <v>0</v>
      </c>
      <c r="Y37" s="520">
        <v>39.5</v>
      </c>
      <c r="Z37" s="520">
        <v>0</v>
      </c>
      <c r="AA37" s="520">
        <v>0</v>
      </c>
      <c r="AB37" s="520">
        <v>3.8000000000000003</v>
      </c>
      <c r="AC37" s="520">
        <v>0</v>
      </c>
      <c r="AD37" s="520">
        <v>0</v>
      </c>
      <c r="AE37" s="520">
        <v>22.5</v>
      </c>
      <c r="AF37" s="523">
        <v>124.60000000000001</v>
      </c>
      <c r="AG37" s="542">
        <v>0</v>
      </c>
      <c r="AH37" s="520">
        <v>0.7</v>
      </c>
      <c r="AI37" s="520">
        <v>142.5</v>
      </c>
      <c r="AJ37" s="520">
        <v>0</v>
      </c>
      <c r="AK37" s="520">
        <v>0</v>
      </c>
      <c r="AL37" s="520">
        <v>0</v>
      </c>
      <c r="AM37" s="520">
        <v>0</v>
      </c>
      <c r="AN37" s="520">
        <v>4.4</v>
      </c>
      <c r="AO37" s="520">
        <v>2</v>
      </c>
      <c r="AP37" s="520">
        <v>3</v>
      </c>
      <c r="AQ37" s="520">
        <v>53.3</v>
      </c>
      <c r="AR37" s="532">
        <v>747.2</v>
      </c>
      <c r="AS37" s="520">
        <v>0</v>
      </c>
      <c r="AT37" s="520">
        <v>301.9</v>
      </c>
      <c r="AU37" s="523">
        <v>0</v>
      </c>
      <c r="AV37" s="542">
        <v>0</v>
      </c>
      <c r="AW37" s="520">
        <v>11.3</v>
      </c>
      <c r="AX37" s="520">
        <v>211.9</v>
      </c>
      <c r="AY37" s="520">
        <v>40.599999999999994</v>
      </c>
      <c r="AZ37" s="520">
        <v>12.5</v>
      </c>
      <c r="BA37" s="520">
        <v>6.300000000000001</v>
      </c>
      <c r="BB37" s="520">
        <v>4.199999999999999</v>
      </c>
      <c r="BC37" s="532">
        <v>265.20000000000005</v>
      </c>
      <c r="BD37" s="520">
        <v>0.2</v>
      </c>
      <c r="BE37" s="520">
        <v>1637.9</v>
      </c>
      <c r="BF37" s="520">
        <v>3434.8</v>
      </c>
      <c r="BG37" s="520">
        <v>0</v>
      </c>
      <c r="BH37" s="520">
        <v>228.3</v>
      </c>
      <c r="BI37" s="520">
        <v>0</v>
      </c>
      <c r="BJ37" s="523">
        <v>0</v>
      </c>
      <c r="BK37" s="542">
        <v>0</v>
      </c>
      <c r="BL37" s="520">
        <v>2783.4000000000005</v>
      </c>
      <c r="BM37" s="520">
        <v>4204</v>
      </c>
      <c r="BN37" s="532">
        <v>0</v>
      </c>
      <c r="BO37" s="520">
        <v>0</v>
      </c>
      <c r="BP37" s="520">
        <v>0</v>
      </c>
      <c r="BQ37" s="520">
        <v>0</v>
      </c>
      <c r="BR37" s="520">
        <v>1115.2</v>
      </c>
      <c r="BS37" s="520">
        <v>41</v>
      </c>
      <c r="BT37" s="520">
        <v>5.9</v>
      </c>
      <c r="BU37" s="520">
        <v>57.599999999999994</v>
      </c>
      <c r="BV37" s="520">
        <v>61.699999999999996</v>
      </c>
      <c r="BW37" s="520">
        <v>100</v>
      </c>
      <c r="BX37" s="520">
        <v>27.799999999999997</v>
      </c>
      <c r="BY37" s="549">
        <v>100</v>
      </c>
      <c r="BZ37" s="542">
        <v>20.3</v>
      </c>
      <c r="CA37" s="520">
        <v>0</v>
      </c>
      <c r="CB37" s="520">
        <v>711.5</v>
      </c>
      <c r="CC37" s="520">
        <v>0</v>
      </c>
      <c r="CD37" s="520">
        <v>1.9</v>
      </c>
      <c r="CE37" s="520">
        <v>225.9</v>
      </c>
      <c r="CF37" s="526">
        <v>80.7</v>
      </c>
      <c r="CG37" s="526">
        <v>206.3</v>
      </c>
      <c r="CH37" s="520">
        <v>0</v>
      </c>
      <c r="CI37" s="520">
        <v>0</v>
      </c>
      <c r="CJ37" s="526"/>
      <c r="CK37" s="527"/>
      <c r="CL37" s="527">
        <v>0</v>
      </c>
      <c r="CM37" s="527">
        <v>0</v>
      </c>
      <c r="CN37" s="535">
        <v>421.70000000000005</v>
      </c>
      <c r="CO37" s="526">
        <v>0</v>
      </c>
      <c r="CP37" s="520">
        <v>0</v>
      </c>
      <c r="CQ37" s="523">
        <v>2304.8</v>
      </c>
      <c r="CR37" s="520">
        <v>10.5</v>
      </c>
      <c r="CS37" s="520">
        <v>51.2</v>
      </c>
      <c r="CT37" s="520">
        <v>32.5</v>
      </c>
      <c r="CU37" s="520">
        <v>0</v>
      </c>
      <c r="CV37" s="520">
        <v>27.1</v>
      </c>
      <c r="CW37" s="520">
        <v>0.7</v>
      </c>
      <c r="CX37" s="520">
        <v>481.40000000000003</v>
      </c>
      <c r="CY37" s="520">
        <v>0</v>
      </c>
      <c r="CZ37" s="520">
        <v>0</v>
      </c>
      <c r="DA37" s="520">
        <v>0</v>
      </c>
      <c r="DB37" s="523">
        <v>0</v>
      </c>
      <c r="DC37" s="520">
        <v>0</v>
      </c>
      <c r="DD37" s="520">
        <v>0</v>
      </c>
      <c r="DE37" s="520">
        <v>51</v>
      </c>
      <c r="DF37" s="520">
        <v>0</v>
      </c>
      <c r="DG37" s="520">
        <v>0</v>
      </c>
      <c r="DH37" s="520">
        <v>0</v>
      </c>
      <c r="DI37" s="520">
        <v>0</v>
      </c>
      <c r="DJ37" s="520">
        <v>24.1</v>
      </c>
      <c r="DK37" s="520">
        <v>0</v>
      </c>
      <c r="DL37" s="520">
        <v>0</v>
      </c>
      <c r="DM37" s="520">
        <v>0</v>
      </c>
      <c r="DN37" s="523">
        <v>0</v>
      </c>
      <c r="DO37" s="520">
        <v>0</v>
      </c>
      <c r="DP37" s="520">
        <v>0</v>
      </c>
      <c r="DQ37" s="520">
        <v>0</v>
      </c>
      <c r="DR37" s="520">
        <v>0</v>
      </c>
      <c r="DS37" s="523">
        <v>0</v>
      </c>
    </row>
    <row r="38" spans="1:123" ht="16.5" customHeight="1">
      <c r="A38" s="1112"/>
      <c r="B38" s="508" t="s">
        <v>138</v>
      </c>
      <c r="C38" s="516">
        <f t="shared" si="10"/>
        <v>0</v>
      </c>
      <c r="D38" s="520">
        <v>0</v>
      </c>
      <c r="E38" s="524">
        <v>0</v>
      </c>
      <c r="F38" s="520">
        <v>0</v>
      </c>
      <c r="G38" s="520">
        <v>0</v>
      </c>
      <c r="H38" s="524">
        <v>0</v>
      </c>
      <c r="I38" s="520">
        <v>0</v>
      </c>
      <c r="J38" s="520">
        <v>0</v>
      </c>
      <c r="K38" s="520">
        <v>0</v>
      </c>
      <c r="L38" s="522">
        <v>0</v>
      </c>
      <c r="M38" s="522">
        <v>0</v>
      </c>
      <c r="N38" s="520">
        <v>0</v>
      </c>
      <c r="O38" s="520">
        <v>0</v>
      </c>
      <c r="P38" s="520">
        <v>0</v>
      </c>
      <c r="Q38" s="523">
        <v>0</v>
      </c>
      <c r="R38" s="542">
        <v>0</v>
      </c>
      <c r="S38" s="520">
        <v>0</v>
      </c>
      <c r="T38" s="520">
        <v>0</v>
      </c>
      <c r="U38" s="520">
        <v>0</v>
      </c>
      <c r="V38" s="520">
        <v>0</v>
      </c>
      <c r="W38" s="532">
        <v>0</v>
      </c>
      <c r="X38" s="520">
        <v>0</v>
      </c>
      <c r="Y38" s="520">
        <v>0</v>
      </c>
      <c r="Z38" s="520">
        <v>0</v>
      </c>
      <c r="AA38" s="520">
        <v>0</v>
      </c>
      <c r="AB38" s="520">
        <v>0</v>
      </c>
      <c r="AC38" s="520">
        <v>0</v>
      </c>
      <c r="AD38" s="520">
        <v>0</v>
      </c>
      <c r="AE38" s="520">
        <v>0</v>
      </c>
      <c r="AF38" s="523">
        <v>0</v>
      </c>
      <c r="AG38" s="542">
        <v>0</v>
      </c>
      <c r="AH38" s="520">
        <v>0</v>
      </c>
      <c r="AI38" s="520">
        <v>0</v>
      </c>
      <c r="AJ38" s="520">
        <v>0</v>
      </c>
      <c r="AK38" s="520">
        <v>0</v>
      </c>
      <c r="AL38" s="520">
        <v>0</v>
      </c>
      <c r="AM38" s="520">
        <v>0</v>
      </c>
      <c r="AN38" s="520">
        <v>0</v>
      </c>
      <c r="AO38" s="520">
        <v>0</v>
      </c>
      <c r="AP38" s="520">
        <v>0</v>
      </c>
      <c r="AQ38" s="520">
        <v>0</v>
      </c>
      <c r="AR38" s="532">
        <v>0</v>
      </c>
      <c r="AS38" s="520">
        <v>0</v>
      </c>
      <c r="AT38" s="520">
        <v>0</v>
      </c>
      <c r="AU38" s="523">
        <v>0</v>
      </c>
      <c r="AV38" s="542">
        <v>0</v>
      </c>
      <c r="AW38" s="520">
        <v>0</v>
      </c>
      <c r="AX38" s="520">
        <v>0</v>
      </c>
      <c r="AY38" s="520">
        <v>0</v>
      </c>
      <c r="AZ38" s="520">
        <v>0</v>
      </c>
      <c r="BA38" s="520">
        <v>0</v>
      </c>
      <c r="BB38" s="520">
        <v>0</v>
      </c>
      <c r="BC38" s="532">
        <v>0</v>
      </c>
      <c r="BD38" s="520">
        <v>0</v>
      </c>
      <c r="BE38" s="520">
        <v>0</v>
      </c>
      <c r="BF38" s="520">
        <v>0</v>
      </c>
      <c r="BG38" s="520">
        <v>0</v>
      </c>
      <c r="BH38" s="520">
        <v>0</v>
      </c>
      <c r="BI38" s="520">
        <v>0</v>
      </c>
      <c r="BJ38" s="523">
        <v>0</v>
      </c>
      <c r="BK38" s="542">
        <v>0</v>
      </c>
      <c r="BL38" s="520">
        <v>0</v>
      </c>
      <c r="BM38" s="520">
        <v>0</v>
      </c>
      <c r="BN38" s="532">
        <v>0</v>
      </c>
      <c r="BO38" s="520">
        <v>0</v>
      </c>
      <c r="BP38" s="520">
        <v>0</v>
      </c>
      <c r="BQ38" s="520">
        <v>0</v>
      </c>
      <c r="BR38" s="520">
        <v>0</v>
      </c>
      <c r="BS38" s="520">
        <v>0</v>
      </c>
      <c r="BT38" s="520">
        <v>0</v>
      </c>
      <c r="BU38" s="520">
        <v>0</v>
      </c>
      <c r="BV38" s="520">
        <v>0</v>
      </c>
      <c r="BW38" s="520">
        <v>0</v>
      </c>
      <c r="BX38" s="520">
        <v>0</v>
      </c>
      <c r="BY38" s="549">
        <v>0</v>
      </c>
      <c r="BZ38" s="542">
        <v>0</v>
      </c>
      <c r="CA38" s="520">
        <v>0</v>
      </c>
      <c r="CB38" s="520">
        <v>0</v>
      </c>
      <c r="CC38" s="520">
        <v>0</v>
      </c>
      <c r="CD38" s="520">
        <v>0</v>
      </c>
      <c r="CE38" s="520">
        <v>0</v>
      </c>
      <c r="CF38" s="505">
        <v>0</v>
      </c>
      <c r="CG38" s="528">
        <v>0</v>
      </c>
      <c r="CH38" s="520">
        <v>0</v>
      </c>
      <c r="CI38" s="520">
        <v>0</v>
      </c>
      <c r="CJ38" s="526"/>
      <c r="CK38" s="505"/>
      <c r="CL38" s="527">
        <v>0</v>
      </c>
      <c r="CM38" s="527">
        <v>0</v>
      </c>
      <c r="CN38" s="535">
        <v>0</v>
      </c>
      <c r="CO38" s="526">
        <v>0</v>
      </c>
      <c r="CP38" s="520">
        <v>0</v>
      </c>
      <c r="CQ38" s="523">
        <v>0</v>
      </c>
      <c r="CR38" s="520">
        <v>0</v>
      </c>
      <c r="CS38" s="520">
        <v>0</v>
      </c>
      <c r="CT38" s="520">
        <v>0</v>
      </c>
      <c r="CU38" s="520">
        <v>0</v>
      </c>
      <c r="CV38" s="520">
        <v>0</v>
      </c>
      <c r="CW38" s="520">
        <v>0</v>
      </c>
      <c r="CX38" s="520">
        <v>0</v>
      </c>
      <c r="CY38" s="520">
        <v>0</v>
      </c>
      <c r="CZ38" s="520">
        <v>0</v>
      </c>
      <c r="DA38" s="520">
        <v>0</v>
      </c>
      <c r="DB38" s="523">
        <v>0</v>
      </c>
      <c r="DC38" s="520">
        <v>0</v>
      </c>
      <c r="DD38" s="520">
        <v>0</v>
      </c>
      <c r="DE38" s="520">
        <v>0</v>
      </c>
      <c r="DF38" s="520">
        <v>0</v>
      </c>
      <c r="DG38" s="520">
        <v>0</v>
      </c>
      <c r="DH38" s="520">
        <v>0</v>
      </c>
      <c r="DI38" s="520">
        <v>0</v>
      </c>
      <c r="DJ38" s="520">
        <v>0</v>
      </c>
      <c r="DK38" s="520">
        <v>0</v>
      </c>
      <c r="DL38" s="520">
        <v>0</v>
      </c>
      <c r="DM38" s="520">
        <v>0</v>
      </c>
      <c r="DN38" s="523">
        <v>0</v>
      </c>
      <c r="DO38" s="520">
        <v>0</v>
      </c>
      <c r="DP38" s="520">
        <v>0</v>
      </c>
      <c r="DQ38" s="520">
        <v>0</v>
      </c>
      <c r="DR38" s="520">
        <v>0</v>
      </c>
      <c r="DS38" s="523">
        <v>0</v>
      </c>
    </row>
    <row r="39" spans="1:123" ht="16.5" customHeight="1">
      <c r="A39" s="1112"/>
      <c r="B39" s="508" t="s">
        <v>344</v>
      </c>
      <c r="C39" s="516">
        <f t="shared" si="10"/>
        <v>43.50000000000001</v>
      </c>
      <c r="D39" s="520">
        <v>0</v>
      </c>
      <c r="E39" s="524">
        <v>0</v>
      </c>
      <c r="F39" s="520">
        <v>0</v>
      </c>
      <c r="G39" s="520">
        <v>0</v>
      </c>
      <c r="H39" s="524">
        <v>0</v>
      </c>
      <c r="I39" s="520">
        <v>0</v>
      </c>
      <c r="J39" s="520">
        <v>0</v>
      </c>
      <c r="K39" s="520">
        <v>0</v>
      </c>
      <c r="L39" s="522">
        <v>0</v>
      </c>
      <c r="M39" s="522">
        <v>0</v>
      </c>
      <c r="N39" s="520">
        <v>0</v>
      </c>
      <c r="O39" s="520">
        <v>0</v>
      </c>
      <c r="P39" s="520">
        <v>0</v>
      </c>
      <c r="Q39" s="523">
        <v>0</v>
      </c>
      <c r="R39" s="542">
        <v>0</v>
      </c>
      <c r="S39" s="520">
        <v>0</v>
      </c>
      <c r="T39" s="520">
        <v>0</v>
      </c>
      <c r="U39" s="520">
        <v>0</v>
      </c>
      <c r="V39" s="520">
        <v>0</v>
      </c>
      <c r="W39" s="532">
        <v>0</v>
      </c>
      <c r="X39" s="520">
        <v>0</v>
      </c>
      <c r="Y39" s="520">
        <v>0</v>
      </c>
      <c r="Z39" s="520">
        <v>0</v>
      </c>
      <c r="AA39" s="520">
        <v>0</v>
      </c>
      <c r="AB39" s="520">
        <v>0</v>
      </c>
      <c r="AC39" s="520">
        <v>0</v>
      </c>
      <c r="AD39" s="520">
        <v>0</v>
      </c>
      <c r="AE39" s="520">
        <v>0</v>
      </c>
      <c r="AF39" s="523">
        <v>0</v>
      </c>
      <c r="AG39" s="542">
        <v>0</v>
      </c>
      <c r="AH39" s="520">
        <v>0</v>
      </c>
      <c r="AI39" s="520">
        <v>0</v>
      </c>
      <c r="AJ39" s="520">
        <v>0</v>
      </c>
      <c r="AK39" s="520">
        <v>0</v>
      </c>
      <c r="AL39" s="520">
        <v>0</v>
      </c>
      <c r="AM39" s="520">
        <v>0</v>
      </c>
      <c r="AN39" s="520">
        <v>0</v>
      </c>
      <c r="AO39" s="520">
        <v>0</v>
      </c>
      <c r="AP39" s="520">
        <v>0</v>
      </c>
      <c r="AQ39" s="520">
        <v>0</v>
      </c>
      <c r="AR39" s="532">
        <v>0</v>
      </c>
      <c r="AS39" s="520">
        <v>0</v>
      </c>
      <c r="AT39" s="520">
        <v>0</v>
      </c>
      <c r="AU39" s="523">
        <v>0</v>
      </c>
      <c r="AV39" s="542">
        <v>0</v>
      </c>
      <c r="AW39" s="520">
        <v>0</v>
      </c>
      <c r="AX39" s="520">
        <v>0</v>
      </c>
      <c r="AY39" s="520">
        <v>0</v>
      </c>
      <c r="AZ39" s="520">
        <v>0</v>
      </c>
      <c r="BA39" s="520">
        <v>0</v>
      </c>
      <c r="BB39" s="520">
        <v>0</v>
      </c>
      <c r="BC39" s="532">
        <v>0</v>
      </c>
      <c r="BD39" s="520">
        <v>0</v>
      </c>
      <c r="BE39" s="520">
        <v>0</v>
      </c>
      <c r="BF39" s="520">
        <v>0</v>
      </c>
      <c r="BG39" s="520">
        <v>0</v>
      </c>
      <c r="BH39" s="520">
        <v>0</v>
      </c>
      <c r="BI39" s="520">
        <v>0</v>
      </c>
      <c r="BJ39" s="523">
        <v>0</v>
      </c>
      <c r="BK39" s="542">
        <v>0</v>
      </c>
      <c r="BL39" s="520">
        <v>0</v>
      </c>
      <c r="BM39" s="520">
        <v>0</v>
      </c>
      <c r="BN39" s="532">
        <v>0</v>
      </c>
      <c r="BO39" s="520">
        <v>0</v>
      </c>
      <c r="BP39" s="520">
        <v>0</v>
      </c>
      <c r="BQ39" s="520">
        <v>0</v>
      </c>
      <c r="BR39" s="520">
        <v>0</v>
      </c>
      <c r="BS39" s="520">
        <v>0</v>
      </c>
      <c r="BT39" s="520">
        <v>0</v>
      </c>
      <c r="BU39" s="520">
        <v>0</v>
      </c>
      <c r="BV39" s="520">
        <v>0</v>
      </c>
      <c r="BW39" s="520">
        <v>0</v>
      </c>
      <c r="BX39" s="520">
        <v>0</v>
      </c>
      <c r="BY39" s="549">
        <v>0</v>
      </c>
      <c r="BZ39" s="542">
        <v>0</v>
      </c>
      <c r="CA39" s="520">
        <v>0</v>
      </c>
      <c r="CB39" s="520">
        <v>0</v>
      </c>
      <c r="CC39" s="520">
        <v>0</v>
      </c>
      <c r="CD39" s="520">
        <v>0</v>
      </c>
      <c r="CE39" s="520">
        <v>0</v>
      </c>
      <c r="CF39" s="526">
        <v>0</v>
      </c>
      <c r="CG39" s="526">
        <v>0</v>
      </c>
      <c r="CH39" s="520">
        <v>0</v>
      </c>
      <c r="CI39" s="520">
        <v>0</v>
      </c>
      <c r="CJ39" s="526"/>
      <c r="CK39" s="527"/>
      <c r="CL39" s="505">
        <v>0</v>
      </c>
      <c r="CM39" s="527">
        <v>0</v>
      </c>
      <c r="CN39" s="535">
        <v>0</v>
      </c>
      <c r="CO39" s="526">
        <v>0</v>
      </c>
      <c r="CP39" s="520">
        <v>0</v>
      </c>
      <c r="CQ39" s="523">
        <v>0</v>
      </c>
      <c r="CR39" s="520">
        <v>0</v>
      </c>
      <c r="CS39" s="520">
        <v>0</v>
      </c>
      <c r="CT39" s="520">
        <v>0</v>
      </c>
      <c r="CU39" s="520">
        <v>0</v>
      </c>
      <c r="CV39" s="520">
        <v>0</v>
      </c>
      <c r="CW39" s="520">
        <v>0</v>
      </c>
      <c r="CX39" s="520">
        <v>0</v>
      </c>
      <c r="CY39" s="520">
        <v>0</v>
      </c>
      <c r="CZ39" s="520">
        <v>0</v>
      </c>
      <c r="DA39" s="520">
        <v>0</v>
      </c>
      <c r="DB39" s="523">
        <v>0</v>
      </c>
      <c r="DC39" s="520">
        <v>0</v>
      </c>
      <c r="DD39" s="520">
        <v>0</v>
      </c>
      <c r="DE39" s="520">
        <v>43.50000000000001</v>
      </c>
      <c r="DF39" s="520">
        <v>0</v>
      </c>
      <c r="DG39" s="520">
        <v>0</v>
      </c>
      <c r="DH39" s="520">
        <v>0</v>
      </c>
      <c r="DI39" s="520">
        <v>0</v>
      </c>
      <c r="DJ39" s="520">
        <v>0</v>
      </c>
      <c r="DK39" s="520">
        <v>0</v>
      </c>
      <c r="DL39" s="520">
        <v>0</v>
      </c>
      <c r="DM39" s="520">
        <v>0</v>
      </c>
      <c r="DN39" s="523">
        <v>0</v>
      </c>
      <c r="DO39" s="520">
        <v>0</v>
      </c>
      <c r="DP39" s="520">
        <v>0</v>
      </c>
      <c r="DQ39" s="520">
        <v>0</v>
      </c>
      <c r="DR39" s="520">
        <v>0</v>
      </c>
      <c r="DS39" s="523">
        <v>0</v>
      </c>
    </row>
    <row r="40" spans="1:123" ht="16.5" customHeight="1">
      <c r="A40" s="1112"/>
      <c r="B40" s="508" t="s">
        <v>132</v>
      </c>
      <c r="C40" s="516">
        <f t="shared" si="10"/>
        <v>29302.600000000013</v>
      </c>
      <c r="D40" s="520">
        <v>803.4000000000001</v>
      </c>
      <c r="E40" s="524">
        <v>0</v>
      </c>
      <c r="F40" s="520">
        <v>14.2</v>
      </c>
      <c r="G40" s="520">
        <v>230.89999999999998</v>
      </c>
      <c r="H40" s="524">
        <v>0</v>
      </c>
      <c r="I40" s="520">
        <v>16</v>
      </c>
      <c r="J40" s="520">
        <v>35.1</v>
      </c>
      <c r="K40" s="520">
        <v>0</v>
      </c>
      <c r="L40" s="522">
        <v>0</v>
      </c>
      <c r="M40" s="522">
        <v>55.099999999999994</v>
      </c>
      <c r="N40" s="520">
        <v>3.3000000000000003</v>
      </c>
      <c r="O40" s="520">
        <v>36.7</v>
      </c>
      <c r="P40" s="520">
        <v>335.4</v>
      </c>
      <c r="Q40" s="523">
        <v>49.4</v>
      </c>
      <c r="R40" s="542">
        <v>166.3</v>
      </c>
      <c r="S40" s="520">
        <v>13.7</v>
      </c>
      <c r="T40" s="520">
        <v>196.5</v>
      </c>
      <c r="U40" s="520">
        <v>0</v>
      </c>
      <c r="V40" s="520">
        <v>0</v>
      </c>
      <c r="W40" s="532">
        <v>349.1</v>
      </c>
      <c r="X40" s="520">
        <v>0</v>
      </c>
      <c r="Y40" s="520">
        <v>57.300000000000004</v>
      </c>
      <c r="Z40" s="520">
        <v>0</v>
      </c>
      <c r="AA40" s="520">
        <v>0</v>
      </c>
      <c r="AB40" s="520">
        <v>2</v>
      </c>
      <c r="AC40" s="520">
        <v>0</v>
      </c>
      <c r="AD40" s="520">
        <v>0</v>
      </c>
      <c r="AE40" s="520">
        <v>0</v>
      </c>
      <c r="AF40" s="523">
        <v>6.4</v>
      </c>
      <c r="AG40" s="542">
        <v>0</v>
      </c>
      <c r="AH40" s="520">
        <v>1.8</v>
      </c>
      <c r="AI40" s="520">
        <v>39.10000000000001</v>
      </c>
      <c r="AJ40" s="520">
        <v>0</v>
      </c>
      <c r="AK40" s="520">
        <v>0</v>
      </c>
      <c r="AL40" s="520">
        <v>0</v>
      </c>
      <c r="AM40" s="520">
        <v>0</v>
      </c>
      <c r="AN40" s="520">
        <v>24.8</v>
      </c>
      <c r="AO40" s="520">
        <v>4.8999999999999995</v>
      </c>
      <c r="AP40" s="520">
        <v>31.3</v>
      </c>
      <c r="AQ40" s="520">
        <v>218.7</v>
      </c>
      <c r="AR40" s="532">
        <v>1338.4</v>
      </c>
      <c r="AS40" s="520">
        <v>0</v>
      </c>
      <c r="AT40" s="520">
        <v>361.49999999999994</v>
      </c>
      <c r="AU40" s="523">
        <v>1.1</v>
      </c>
      <c r="AV40" s="542">
        <v>0</v>
      </c>
      <c r="AW40" s="520">
        <v>21.200000000000003</v>
      </c>
      <c r="AX40" s="520">
        <v>453.79999999999995</v>
      </c>
      <c r="AY40" s="520">
        <v>31</v>
      </c>
      <c r="AZ40" s="520">
        <v>19</v>
      </c>
      <c r="BA40" s="520">
        <v>1.8</v>
      </c>
      <c r="BB40" s="520">
        <v>4.5</v>
      </c>
      <c r="BC40" s="532">
        <v>324.5</v>
      </c>
      <c r="BD40" s="520">
        <v>1.9</v>
      </c>
      <c r="BE40" s="520">
        <v>1428.6000000000001</v>
      </c>
      <c r="BF40" s="520">
        <v>2831.8</v>
      </c>
      <c r="BG40" s="520">
        <v>0</v>
      </c>
      <c r="BH40" s="520">
        <v>242.10000000000002</v>
      </c>
      <c r="BI40" s="520">
        <v>0</v>
      </c>
      <c r="BJ40" s="523">
        <v>0</v>
      </c>
      <c r="BK40" s="542">
        <v>0</v>
      </c>
      <c r="BL40" s="520">
        <v>4374.900000000001</v>
      </c>
      <c r="BM40" s="520">
        <v>8267.8</v>
      </c>
      <c r="BN40" s="532">
        <v>0</v>
      </c>
      <c r="BO40" s="520">
        <v>0</v>
      </c>
      <c r="BP40" s="520">
        <v>0</v>
      </c>
      <c r="BQ40" s="520">
        <v>0</v>
      </c>
      <c r="BR40" s="520">
        <v>1172.2</v>
      </c>
      <c r="BS40" s="520">
        <v>178.00000000000003</v>
      </c>
      <c r="BT40" s="520">
        <v>117.19999999999999</v>
      </c>
      <c r="BU40" s="520">
        <v>38.5</v>
      </c>
      <c r="BV40" s="520">
        <v>117.9</v>
      </c>
      <c r="BW40" s="520">
        <v>307.40000000000003</v>
      </c>
      <c r="BX40" s="520">
        <v>21.3</v>
      </c>
      <c r="BY40" s="549">
        <v>106.6</v>
      </c>
      <c r="BZ40" s="542">
        <v>268.9</v>
      </c>
      <c r="CA40" s="520">
        <v>0</v>
      </c>
      <c r="CB40" s="520">
        <v>109</v>
      </c>
      <c r="CC40" s="520">
        <v>2.2</v>
      </c>
      <c r="CD40" s="520">
        <v>96.19999999999999</v>
      </c>
      <c r="CE40" s="520">
        <v>287.19999999999993</v>
      </c>
      <c r="CF40" s="526">
        <v>195.5</v>
      </c>
      <c r="CG40" s="526">
        <v>289.2</v>
      </c>
      <c r="CH40" s="520">
        <v>0</v>
      </c>
      <c r="CI40" s="520">
        <v>0</v>
      </c>
      <c r="CJ40" s="526"/>
      <c r="CK40" s="527"/>
      <c r="CL40" s="527">
        <v>0</v>
      </c>
      <c r="CM40" s="527">
        <v>0</v>
      </c>
      <c r="CN40" s="535">
        <v>455.80000000000007</v>
      </c>
      <c r="CO40" s="526">
        <v>0</v>
      </c>
      <c r="CP40" s="520">
        <v>0</v>
      </c>
      <c r="CQ40" s="523">
        <v>2161.9</v>
      </c>
      <c r="CR40" s="520">
        <v>44.7</v>
      </c>
      <c r="CS40" s="520">
        <v>121.80000000000001</v>
      </c>
      <c r="CT40" s="520">
        <v>36.4</v>
      </c>
      <c r="CU40" s="520">
        <v>0</v>
      </c>
      <c r="CV40" s="520">
        <v>110.9</v>
      </c>
      <c r="CW40" s="520">
        <v>0.7</v>
      </c>
      <c r="CX40" s="520">
        <v>193.39999999999998</v>
      </c>
      <c r="CY40" s="520">
        <v>0</v>
      </c>
      <c r="CZ40" s="520">
        <v>7.7</v>
      </c>
      <c r="DA40" s="520">
        <v>0</v>
      </c>
      <c r="DB40" s="523">
        <v>0</v>
      </c>
      <c r="DC40" s="520">
        <v>0</v>
      </c>
      <c r="DD40" s="520">
        <v>0</v>
      </c>
      <c r="DE40" s="520">
        <v>258.2</v>
      </c>
      <c r="DF40" s="520">
        <v>0</v>
      </c>
      <c r="DG40" s="520">
        <v>0</v>
      </c>
      <c r="DH40" s="520">
        <v>0</v>
      </c>
      <c r="DI40" s="520">
        <v>0</v>
      </c>
      <c r="DJ40" s="520">
        <v>95.3</v>
      </c>
      <c r="DK40" s="520">
        <v>0</v>
      </c>
      <c r="DL40" s="520">
        <v>0</v>
      </c>
      <c r="DM40" s="520">
        <v>0</v>
      </c>
      <c r="DN40" s="523">
        <v>100.5</v>
      </c>
      <c r="DO40" s="520">
        <v>0</v>
      </c>
      <c r="DP40" s="520">
        <v>0</v>
      </c>
      <c r="DQ40" s="520">
        <v>12.3</v>
      </c>
      <c r="DR40" s="520">
        <v>0.4</v>
      </c>
      <c r="DS40" s="523">
        <v>0</v>
      </c>
    </row>
    <row r="41" spans="1:123" ht="16.5" customHeight="1">
      <c r="A41" s="1112" t="s">
        <v>345</v>
      </c>
      <c r="B41" s="508" t="s">
        <v>346</v>
      </c>
      <c r="C41" s="516">
        <f t="shared" si="10"/>
        <v>447.20000000000005</v>
      </c>
      <c r="D41" s="520">
        <v>0</v>
      </c>
      <c r="E41" s="524">
        <v>0</v>
      </c>
      <c r="F41" s="520">
        <v>0</v>
      </c>
      <c r="G41" s="520">
        <v>0</v>
      </c>
      <c r="H41" s="524">
        <v>0</v>
      </c>
      <c r="I41" s="520">
        <v>0</v>
      </c>
      <c r="J41" s="520">
        <v>0</v>
      </c>
      <c r="K41" s="520">
        <v>0</v>
      </c>
      <c r="L41" s="522">
        <v>0</v>
      </c>
      <c r="M41" s="522">
        <v>0</v>
      </c>
      <c r="N41" s="520">
        <v>0</v>
      </c>
      <c r="O41" s="520">
        <v>0</v>
      </c>
      <c r="P41" s="520">
        <v>0</v>
      </c>
      <c r="Q41" s="523">
        <v>0</v>
      </c>
      <c r="R41" s="542">
        <v>0</v>
      </c>
      <c r="S41" s="520">
        <v>0</v>
      </c>
      <c r="T41" s="520">
        <v>0</v>
      </c>
      <c r="U41" s="520">
        <v>0</v>
      </c>
      <c r="V41" s="520">
        <v>0</v>
      </c>
      <c r="W41" s="532">
        <v>0</v>
      </c>
      <c r="X41" s="520">
        <v>0</v>
      </c>
      <c r="Y41" s="520">
        <v>0</v>
      </c>
      <c r="Z41" s="520">
        <v>0</v>
      </c>
      <c r="AA41" s="520">
        <v>0</v>
      </c>
      <c r="AB41" s="520">
        <v>0</v>
      </c>
      <c r="AC41" s="520">
        <v>0</v>
      </c>
      <c r="AD41" s="520">
        <v>0</v>
      </c>
      <c r="AE41" s="520">
        <v>0</v>
      </c>
      <c r="AF41" s="523">
        <v>0</v>
      </c>
      <c r="AG41" s="542">
        <v>0</v>
      </c>
      <c r="AH41" s="520">
        <v>0</v>
      </c>
      <c r="AI41" s="520">
        <v>0</v>
      </c>
      <c r="AJ41" s="520">
        <v>0</v>
      </c>
      <c r="AK41" s="520">
        <v>0</v>
      </c>
      <c r="AL41" s="520">
        <v>0</v>
      </c>
      <c r="AM41" s="520">
        <v>0</v>
      </c>
      <c r="AN41" s="520">
        <v>0</v>
      </c>
      <c r="AO41" s="520">
        <v>0</v>
      </c>
      <c r="AP41" s="520">
        <v>2.8</v>
      </c>
      <c r="AQ41" s="520">
        <v>0</v>
      </c>
      <c r="AR41" s="532">
        <v>0.4</v>
      </c>
      <c r="AS41" s="520">
        <v>0</v>
      </c>
      <c r="AT41" s="520">
        <v>1.9</v>
      </c>
      <c r="AU41" s="523">
        <v>0</v>
      </c>
      <c r="AV41" s="542">
        <v>0</v>
      </c>
      <c r="AW41" s="520">
        <v>2.8</v>
      </c>
      <c r="AX41" s="520">
        <v>3.5</v>
      </c>
      <c r="AY41" s="520">
        <v>0</v>
      </c>
      <c r="AZ41" s="520">
        <v>0</v>
      </c>
      <c r="BA41" s="520">
        <v>0.5</v>
      </c>
      <c r="BB41" s="520">
        <v>2.2</v>
      </c>
      <c r="BC41" s="532">
        <v>38</v>
      </c>
      <c r="BD41" s="520">
        <v>0</v>
      </c>
      <c r="BE41" s="520">
        <v>0</v>
      </c>
      <c r="BF41" s="520">
        <v>0</v>
      </c>
      <c r="BG41" s="520">
        <v>0</v>
      </c>
      <c r="BH41" s="520">
        <v>0</v>
      </c>
      <c r="BI41" s="520">
        <v>0</v>
      </c>
      <c r="BJ41" s="523">
        <v>0</v>
      </c>
      <c r="BK41" s="542">
        <v>0</v>
      </c>
      <c r="BL41" s="520">
        <v>14.7</v>
      </c>
      <c r="BM41" s="520">
        <v>0</v>
      </c>
      <c r="BN41" s="532">
        <v>0</v>
      </c>
      <c r="BO41" s="520">
        <v>0</v>
      </c>
      <c r="BP41" s="520">
        <v>0</v>
      </c>
      <c r="BQ41" s="520">
        <v>0</v>
      </c>
      <c r="BR41" s="520">
        <v>0</v>
      </c>
      <c r="BS41" s="520">
        <v>0</v>
      </c>
      <c r="BT41" s="520">
        <v>1.4</v>
      </c>
      <c r="BU41" s="520">
        <v>4.7</v>
      </c>
      <c r="BV41" s="520">
        <v>0</v>
      </c>
      <c r="BW41" s="520">
        <v>0</v>
      </c>
      <c r="BX41" s="520">
        <v>0</v>
      </c>
      <c r="BY41" s="549">
        <v>0</v>
      </c>
      <c r="BZ41" s="542">
        <v>0</v>
      </c>
      <c r="CA41" s="520">
        <v>0</v>
      </c>
      <c r="CB41" s="520">
        <v>0</v>
      </c>
      <c r="CC41" s="520">
        <v>0</v>
      </c>
      <c r="CD41" s="520">
        <v>0.5</v>
      </c>
      <c r="CE41" s="520">
        <v>1</v>
      </c>
      <c r="CF41" s="527">
        <v>0.9</v>
      </c>
      <c r="CG41" s="526">
        <v>0</v>
      </c>
      <c r="CH41" s="520">
        <v>0</v>
      </c>
      <c r="CI41" s="520">
        <v>0</v>
      </c>
      <c r="CJ41" s="526"/>
      <c r="CK41" s="527"/>
      <c r="CL41" s="527">
        <v>0</v>
      </c>
      <c r="CM41" s="527">
        <v>0</v>
      </c>
      <c r="CN41" s="535">
        <v>5.7</v>
      </c>
      <c r="CO41" s="526">
        <v>0</v>
      </c>
      <c r="CP41" s="520">
        <v>0</v>
      </c>
      <c r="CQ41" s="523">
        <v>114.9</v>
      </c>
      <c r="CR41" s="520">
        <v>20.5</v>
      </c>
      <c r="CS41" s="520">
        <v>1.6</v>
      </c>
      <c r="CT41" s="520">
        <v>2.2</v>
      </c>
      <c r="CU41" s="520">
        <v>0</v>
      </c>
      <c r="CV41" s="520">
        <v>75.7</v>
      </c>
      <c r="CW41" s="520">
        <v>0</v>
      </c>
      <c r="CX41" s="520">
        <v>151.3</v>
      </c>
      <c r="CY41" s="520">
        <v>0</v>
      </c>
      <c r="CZ41" s="520">
        <v>0</v>
      </c>
      <c r="DA41" s="520">
        <v>0</v>
      </c>
      <c r="DB41" s="523">
        <v>0</v>
      </c>
      <c r="DC41" s="520">
        <v>0</v>
      </c>
      <c r="DD41" s="520">
        <v>0</v>
      </c>
      <c r="DE41" s="520">
        <v>0</v>
      </c>
      <c r="DF41" s="520">
        <v>0</v>
      </c>
      <c r="DG41" s="520">
        <v>0</v>
      </c>
      <c r="DH41" s="520">
        <v>0</v>
      </c>
      <c r="DI41" s="520">
        <v>0</v>
      </c>
      <c r="DJ41" s="520">
        <v>0</v>
      </c>
      <c r="DK41" s="520">
        <v>0</v>
      </c>
      <c r="DL41" s="520">
        <v>0</v>
      </c>
      <c r="DM41" s="520">
        <v>0</v>
      </c>
      <c r="DN41" s="523">
        <v>0</v>
      </c>
      <c r="DO41" s="520">
        <v>0</v>
      </c>
      <c r="DP41" s="520">
        <v>0</v>
      </c>
      <c r="DQ41" s="520">
        <v>0</v>
      </c>
      <c r="DR41" s="520">
        <v>0</v>
      </c>
      <c r="DS41" s="523">
        <v>0</v>
      </c>
    </row>
    <row r="42" spans="1:123" ht="16.5" customHeight="1">
      <c r="A42" s="1112"/>
      <c r="B42" s="508" t="s">
        <v>31</v>
      </c>
      <c r="C42" s="516">
        <f t="shared" si="10"/>
        <v>2182.7000000000003</v>
      </c>
      <c r="D42" s="520">
        <v>212.8</v>
      </c>
      <c r="E42" s="524">
        <v>0</v>
      </c>
      <c r="F42" s="520">
        <v>64.8</v>
      </c>
      <c r="G42" s="520">
        <v>0</v>
      </c>
      <c r="H42" s="524">
        <v>0</v>
      </c>
      <c r="I42" s="520">
        <v>5.5</v>
      </c>
      <c r="J42" s="520">
        <v>0</v>
      </c>
      <c r="K42" s="520">
        <v>0</v>
      </c>
      <c r="L42" s="522">
        <v>0</v>
      </c>
      <c r="M42" s="522">
        <v>8.8</v>
      </c>
      <c r="N42" s="520">
        <v>3.5</v>
      </c>
      <c r="O42" s="520">
        <v>0.7</v>
      </c>
      <c r="P42" s="520">
        <v>1.6</v>
      </c>
      <c r="Q42" s="523">
        <v>0</v>
      </c>
      <c r="R42" s="542">
        <v>0.1</v>
      </c>
      <c r="S42" s="520">
        <v>0</v>
      </c>
      <c r="T42" s="520">
        <v>0</v>
      </c>
      <c r="U42" s="520">
        <v>0</v>
      </c>
      <c r="V42" s="520">
        <v>0</v>
      </c>
      <c r="W42" s="532">
        <v>0</v>
      </c>
      <c r="X42" s="520">
        <v>0</v>
      </c>
      <c r="Y42" s="520">
        <v>0</v>
      </c>
      <c r="Z42" s="520">
        <v>0</v>
      </c>
      <c r="AA42" s="520">
        <v>0</v>
      </c>
      <c r="AB42" s="520">
        <v>0</v>
      </c>
      <c r="AC42" s="520">
        <v>28</v>
      </c>
      <c r="AD42" s="520">
        <v>0</v>
      </c>
      <c r="AE42" s="520">
        <v>0</v>
      </c>
      <c r="AF42" s="523">
        <v>0</v>
      </c>
      <c r="AG42" s="542">
        <v>0</v>
      </c>
      <c r="AH42" s="520">
        <v>0</v>
      </c>
      <c r="AI42" s="520">
        <v>0.4</v>
      </c>
      <c r="AJ42" s="520">
        <v>0</v>
      </c>
      <c r="AK42" s="520">
        <v>0</v>
      </c>
      <c r="AL42" s="520">
        <v>0</v>
      </c>
      <c r="AM42" s="520">
        <v>0</v>
      </c>
      <c r="AN42" s="520">
        <v>0</v>
      </c>
      <c r="AO42" s="520">
        <v>0</v>
      </c>
      <c r="AP42" s="520">
        <v>6.3</v>
      </c>
      <c r="AQ42" s="520">
        <v>0.9</v>
      </c>
      <c r="AR42" s="532">
        <v>3</v>
      </c>
      <c r="AS42" s="520">
        <v>0</v>
      </c>
      <c r="AT42" s="520">
        <v>22.400000000000002</v>
      </c>
      <c r="AU42" s="523">
        <v>0.1</v>
      </c>
      <c r="AV42" s="542">
        <v>0</v>
      </c>
      <c r="AW42" s="520">
        <v>1.5</v>
      </c>
      <c r="AX42" s="520">
        <v>4.1</v>
      </c>
      <c r="AY42" s="520">
        <v>0</v>
      </c>
      <c r="AZ42" s="520">
        <v>0.8999999999999999</v>
      </c>
      <c r="BA42" s="520">
        <v>1.7</v>
      </c>
      <c r="BB42" s="520">
        <v>0</v>
      </c>
      <c r="BC42" s="532">
        <v>155.1</v>
      </c>
      <c r="BD42" s="520">
        <v>0.8</v>
      </c>
      <c r="BE42" s="520">
        <v>80</v>
      </c>
      <c r="BF42" s="520">
        <v>0.5</v>
      </c>
      <c r="BG42" s="520">
        <v>0</v>
      </c>
      <c r="BH42" s="520">
        <v>1.5</v>
      </c>
      <c r="BI42" s="520">
        <v>0</v>
      </c>
      <c r="BJ42" s="523">
        <v>0</v>
      </c>
      <c r="BK42" s="542">
        <v>0</v>
      </c>
      <c r="BL42" s="520">
        <v>155.7</v>
      </c>
      <c r="BM42" s="520">
        <v>50.5</v>
      </c>
      <c r="BN42" s="532">
        <v>0</v>
      </c>
      <c r="BO42" s="520">
        <v>0</v>
      </c>
      <c r="BP42" s="520">
        <v>0</v>
      </c>
      <c r="BQ42" s="520">
        <v>0</v>
      </c>
      <c r="BR42" s="520">
        <v>0</v>
      </c>
      <c r="BS42" s="520">
        <v>0</v>
      </c>
      <c r="BT42" s="520">
        <v>0</v>
      </c>
      <c r="BU42" s="520">
        <v>4.7</v>
      </c>
      <c r="BV42" s="520">
        <v>0</v>
      </c>
      <c r="BW42" s="520">
        <v>0</v>
      </c>
      <c r="BX42" s="520">
        <v>0</v>
      </c>
      <c r="BY42" s="549">
        <v>0</v>
      </c>
      <c r="BZ42" s="542">
        <v>0</v>
      </c>
      <c r="CA42" s="520">
        <v>0</v>
      </c>
      <c r="CB42" s="520">
        <v>0</v>
      </c>
      <c r="CC42" s="520">
        <v>0</v>
      </c>
      <c r="CD42" s="520">
        <v>0.6</v>
      </c>
      <c r="CE42" s="520">
        <v>0.8</v>
      </c>
      <c r="CF42" s="526">
        <v>8.3</v>
      </c>
      <c r="CG42" s="526">
        <v>0</v>
      </c>
      <c r="CH42" s="520">
        <v>0</v>
      </c>
      <c r="CI42" s="520">
        <v>0</v>
      </c>
      <c r="CJ42" s="526"/>
      <c r="CK42" s="527"/>
      <c r="CL42" s="527">
        <v>0</v>
      </c>
      <c r="CM42" s="527">
        <v>0</v>
      </c>
      <c r="CN42" s="535">
        <v>11.4</v>
      </c>
      <c r="CO42" s="526">
        <v>0</v>
      </c>
      <c r="CP42" s="520">
        <v>0</v>
      </c>
      <c r="CQ42" s="523">
        <v>960.5</v>
      </c>
      <c r="CR42" s="520">
        <v>17.8</v>
      </c>
      <c r="CS42" s="520">
        <v>65.5</v>
      </c>
      <c r="CT42" s="520">
        <v>39.8</v>
      </c>
      <c r="CU42" s="520">
        <v>0</v>
      </c>
      <c r="CV42" s="520">
        <v>40.3</v>
      </c>
      <c r="CW42" s="520">
        <v>5.800000000000001</v>
      </c>
      <c r="CX42" s="520">
        <v>183.3</v>
      </c>
      <c r="CY42" s="520">
        <v>0</v>
      </c>
      <c r="CZ42" s="520">
        <v>0.8</v>
      </c>
      <c r="DA42" s="520">
        <v>0</v>
      </c>
      <c r="DB42" s="523">
        <v>0</v>
      </c>
      <c r="DC42" s="520">
        <v>0</v>
      </c>
      <c r="DD42" s="520">
        <v>0</v>
      </c>
      <c r="DE42" s="520">
        <v>25.1</v>
      </c>
      <c r="DF42" s="520">
        <v>0</v>
      </c>
      <c r="DG42" s="520">
        <v>0</v>
      </c>
      <c r="DH42" s="520">
        <v>0</v>
      </c>
      <c r="DI42" s="520">
        <v>0</v>
      </c>
      <c r="DJ42" s="520">
        <v>0</v>
      </c>
      <c r="DK42" s="520">
        <v>0</v>
      </c>
      <c r="DL42" s="520">
        <v>0</v>
      </c>
      <c r="DM42" s="520">
        <v>0</v>
      </c>
      <c r="DN42" s="523">
        <v>0</v>
      </c>
      <c r="DO42" s="520">
        <v>0</v>
      </c>
      <c r="DP42" s="520">
        <v>0</v>
      </c>
      <c r="DQ42" s="520">
        <v>0</v>
      </c>
      <c r="DR42" s="520">
        <v>6.800000000000001</v>
      </c>
      <c r="DS42" s="523">
        <v>0</v>
      </c>
    </row>
    <row r="43" spans="1:123" ht="16.5" customHeight="1">
      <c r="A43" s="1112"/>
      <c r="B43" s="508" t="s">
        <v>347</v>
      </c>
      <c r="C43" s="516">
        <f t="shared" si="10"/>
        <v>3093.4000000000005</v>
      </c>
      <c r="D43" s="520">
        <v>8.899999999999999</v>
      </c>
      <c r="E43" s="524">
        <v>0</v>
      </c>
      <c r="F43" s="520">
        <v>0</v>
      </c>
      <c r="G43" s="520">
        <v>156.8</v>
      </c>
      <c r="H43" s="524">
        <v>0</v>
      </c>
      <c r="I43" s="520">
        <v>0</v>
      </c>
      <c r="J43" s="520">
        <v>54.900000000000006</v>
      </c>
      <c r="K43" s="520">
        <v>0</v>
      </c>
      <c r="L43" s="522">
        <v>0</v>
      </c>
      <c r="M43" s="522">
        <v>2</v>
      </c>
      <c r="N43" s="520">
        <v>14.7</v>
      </c>
      <c r="O43" s="520">
        <v>0.7</v>
      </c>
      <c r="P43" s="520">
        <v>51.4</v>
      </c>
      <c r="Q43" s="523">
        <v>15.6</v>
      </c>
      <c r="R43" s="542">
        <v>14.6</v>
      </c>
      <c r="S43" s="520">
        <v>0</v>
      </c>
      <c r="T43" s="520">
        <v>2.4</v>
      </c>
      <c r="U43" s="520">
        <v>0</v>
      </c>
      <c r="V43" s="520">
        <v>0</v>
      </c>
      <c r="W43" s="532">
        <v>0</v>
      </c>
      <c r="X43" s="520">
        <v>0</v>
      </c>
      <c r="Y43" s="520">
        <v>0</v>
      </c>
      <c r="Z43" s="520">
        <v>0</v>
      </c>
      <c r="AA43" s="520">
        <v>0</v>
      </c>
      <c r="AB43" s="520">
        <v>0.2</v>
      </c>
      <c r="AC43" s="520">
        <v>0</v>
      </c>
      <c r="AD43" s="520">
        <v>0</v>
      </c>
      <c r="AE43" s="520">
        <v>0</v>
      </c>
      <c r="AF43" s="523">
        <v>0.6</v>
      </c>
      <c r="AG43" s="542">
        <v>0</v>
      </c>
      <c r="AH43" s="520">
        <v>0.2</v>
      </c>
      <c r="AI43" s="520">
        <v>0.6</v>
      </c>
      <c r="AJ43" s="520">
        <v>0</v>
      </c>
      <c r="AK43" s="520">
        <v>0</v>
      </c>
      <c r="AL43" s="520">
        <v>0</v>
      </c>
      <c r="AM43" s="520">
        <v>0</v>
      </c>
      <c r="AN43" s="520">
        <v>21.2</v>
      </c>
      <c r="AO43" s="520">
        <v>6.5</v>
      </c>
      <c r="AP43" s="520">
        <v>2.5</v>
      </c>
      <c r="AQ43" s="520">
        <v>198.2</v>
      </c>
      <c r="AR43" s="532">
        <v>288.8</v>
      </c>
      <c r="AS43" s="520">
        <v>0</v>
      </c>
      <c r="AT43" s="520">
        <v>1.7</v>
      </c>
      <c r="AU43" s="523">
        <v>0.8999999999999999</v>
      </c>
      <c r="AV43" s="542">
        <v>0</v>
      </c>
      <c r="AW43" s="520">
        <v>0</v>
      </c>
      <c r="AX43" s="520">
        <v>77.9</v>
      </c>
      <c r="AY43" s="520">
        <v>0.2</v>
      </c>
      <c r="AZ43" s="520">
        <v>0.5</v>
      </c>
      <c r="BA43" s="520">
        <v>1.5</v>
      </c>
      <c r="BB43" s="520">
        <v>0</v>
      </c>
      <c r="BC43" s="532">
        <v>7.3</v>
      </c>
      <c r="BD43" s="520">
        <v>1.5</v>
      </c>
      <c r="BE43" s="520">
        <v>1</v>
      </c>
      <c r="BF43" s="520">
        <v>0.7</v>
      </c>
      <c r="BG43" s="520">
        <v>0</v>
      </c>
      <c r="BH43" s="520">
        <v>87.5</v>
      </c>
      <c r="BI43" s="520">
        <v>0</v>
      </c>
      <c r="BJ43" s="523">
        <v>0</v>
      </c>
      <c r="BK43" s="542">
        <v>0</v>
      </c>
      <c r="BL43" s="520">
        <v>0</v>
      </c>
      <c r="BM43" s="520">
        <v>0</v>
      </c>
      <c r="BN43" s="532">
        <v>0</v>
      </c>
      <c r="BO43" s="520">
        <v>0</v>
      </c>
      <c r="BP43" s="520">
        <v>0</v>
      </c>
      <c r="BQ43" s="520">
        <v>0</v>
      </c>
      <c r="BR43" s="520">
        <v>0</v>
      </c>
      <c r="BS43" s="520">
        <v>165.2</v>
      </c>
      <c r="BT43" s="520">
        <v>100.80000000000001</v>
      </c>
      <c r="BU43" s="520">
        <v>4.5</v>
      </c>
      <c r="BV43" s="520">
        <v>153.9</v>
      </c>
      <c r="BW43" s="520">
        <v>243.5</v>
      </c>
      <c r="BX43" s="520">
        <v>0</v>
      </c>
      <c r="BY43" s="549">
        <v>97.1</v>
      </c>
      <c r="BZ43" s="542">
        <v>0</v>
      </c>
      <c r="CA43" s="520">
        <v>0</v>
      </c>
      <c r="CB43" s="520">
        <v>0</v>
      </c>
      <c r="CC43" s="520">
        <v>0</v>
      </c>
      <c r="CD43" s="520">
        <v>0</v>
      </c>
      <c r="CE43" s="520">
        <v>6.2</v>
      </c>
      <c r="CF43" s="526">
        <v>0</v>
      </c>
      <c r="CG43" s="526">
        <v>0</v>
      </c>
      <c r="CH43" s="520">
        <v>0</v>
      </c>
      <c r="CI43" s="520">
        <v>0</v>
      </c>
      <c r="CJ43" s="526"/>
      <c r="CK43" s="527"/>
      <c r="CL43" s="527">
        <v>47.6</v>
      </c>
      <c r="CM43" s="527">
        <v>0</v>
      </c>
      <c r="CN43" s="535">
        <v>67.7</v>
      </c>
      <c r="CO43" s="526">
        <v>0</v>
      </c>
      <c r="CP43" s="520">
        <v>0</v>
      </c>
      <c r="CQ43" s="523">
        <v>431.29999999999995</v>
      </c>
      <c r="CR43" s="520">
        <v>14.799999999999999</v>
      </c>
      <c r="CS43" s="520">
        <v>0</v>
      </c>
      <c r="CT43" s="520">
        <v>17.8</v>
      </c>
      <c r="CU43" s="520">
        <v>0</v>
      </c>
      <c r="CV43" s="520">
        <v>3</v>
      </c>
      <c r="CW43" s="520">
        <v>28.1</v>
      </c>
      <c r="CX43" s="520">
        <v>433.00000000000006</v>
      </c>
      <c r="CY43" s="520">
        <v>20.3</v>
      </c>
      <c r="CZ43" s="520">
        <v>36.9</v>
      </c>
      <c r="DA43" s="520">
        <v>0</v>
      </c>
      <c r="DB43" s="523">
        <v>0</v>
      </c>
      <c r="DC43" s="520">
        <v>0</v>
      </c>
      <c r="DD43" s="520">
        <v>0</v>
      </c>
      <c r="DE43" s="520">
        <v>199</v>
      </c>
      <c r="DF43" s="520">
        <v>0</v>
      </c>
      <c r="DG43" s="520">
        <v>0</v>
      </c>
      <c r="DH43" s="520">
        <v>0</v>
      </c>
      <c r="DI43" s="520">
        <v>0</v>
      </c>
      <c r="DJ43" s="520">
        <v>0</v>
      </c>
      <c r="DK43" s="520">
        <v>0</v>
      </c>
      <c r="DL43" s="520">
        <v>0</v>
      </c>
      <c r="DM43" s="520">
        <v>0</v>
      </c>
      <c r="DN43" s="523">
        <v>0</v>
      </c>
      <c r="DO43" s="520">
        <v>0</v>
      </c>
      <c r="DP43" s="520">
        <v>0</v>
      </c>
      <c r="DQ43" s="520">
        <v>0</v>
      </c>
      <c r="DR43" s="520">
        <v>1.2</v>
      </c>
      <c r="DS43" s="523">
        <v>0</v>
      </c>
    </row>
    <row r="44" spans="1:123" ht="16.5" customHeight="1">
      <c r="A44" s="1112"/>
      <c r="B44" s="508" t="s">
        <v>278</v>
      </c>
      <c r="C44" s="516">
        <f t="shared" si="10"/>
        <v>11927.900000000003</v>
      </c>
      <c r="D44" s="520">
        <v>210.2</v>
      </c>
      <c r="E44" s="524">
        <v>0</v>
      </c>
      <c r="F44" s="520">
        <v>0</v>
      </c>
      <c r="G44" s="520">
        <v>57.9</v>
      </c>
      <c r="H44" s="524">
        <v>0</v>
      </c>
      <c r="I44" s="520">
        <v>23.3</v>
      </c>
      <c r="J44" s="520">
        <v>42.5</v>
      </c>
      <c r="K44" s="520">
        <v>800</v>
      </c>
      <c r="L44" s="522">
        <v>0</v>
      </c>
      <c r="M44" s="520">
        <v>264.6</v>
      </c>
      <c r="N44" s="520">
        <v>0</v>
      </c>
      <c r="O44" s="520">
        <v>12.5</v>
      </c>
      <c r="P44" s="520">
        <v>10.999999999999998</v>
      </c>
      <c r="Q44" s="523">
        <v>17.5</v>
      </c>
      <c r="R44" s="542">
        <v>0.1</v>
      </c>
      <c r="S44" s="520">
        <v>2.7</v>
      </c>
      <c r="T44" s="520">
        <v>252.10000000000002</v>
      </c>
      <c r="U44" s="520">
        <v>0</v>
      </c>
      <c r="V44" s="520">
        <v>0</v>
      </c>
      <c r="W44" s="532">
        <v>112.7</v>
      </c>
      <c r="X44" s="520">
        <v>0</v>
      </c>
      <c r="Y44" s="520">
        <v>6.3</v>
      </c>
      <c r="Z44" s="520">
        <v>0</v>
      </c>
      <c r="AA44" s="520">
        <v>0</v>
      </c>
      <c r="AB44" s="520">
        <v>0</v>
      </c>
      <c r="AC44" s="520">
        <v>0</v>
      </c>
      <c r="AD44" s="520">
        <v>0</v>
      </c>
      <c r="AE44" s="520">
        <v>0</v>
      </c>
      <c r="AF44" s="523">
        <v>0.7</v>
      </c>
      <c r="AG44" s="542">
        <v>0</v>
      </c>
      <c r="AH44" s="520">
        <v>0</v>
      </c>
      <c r="AI44" s="520">
        <v>0.7</v>
      </c>
      <c r="AJ44" s="520">
        <v>0</v>
      </c>
      <c r="AK44" s="520">
        <v>0</v>
      </c>
      <c r="AL44" s="520">
        <v>0</v>
      </c>
      <c r="AM44" s="520">
        <v>0</v>
      </c>
      <c r="AN44" s="520">
        <v>0</v>
      </c>
      <c r="AO44" s="520">
        <v>30.7</v>
      </c>
      <c r="AP44" s="520">
        <v>0</v>
      </c>
      <c r="AQ44" s="520">
        <v>6.6</v>
      </c>
      <c r="AR44" s="532">
        <v>532.8</v>
      </c>
      <c r="AS44" s="520">
        <v>162</v>
      </c>
      <c r="AT44" s="520">
        <v>0</v>
      </c>
      <c r="AU44" s="523">
        <v>0</v>
      </c>
      <c r="AV44" s="542">
        <v>0</v>
      </c>
      <c r="AW44" s="520">
        <v>2.4</v>
      </c>
      <c r="AX44" s="520">
        <v>128.5</v>
      </c>
      <c r="AY44" s="520">
        <v>0</v>
      </c>
      <c r="AZ44" s="520">
        <v>3.7</v>
      </c>
      <c r="BA44" s="520">
        <v>1.7000000000000002</v>
      </c>
      <c r="BB44" s="520">
        <v>0.8999999999999999</v>
      </c>
      <c r="BC44" s="532">
        <v>906</v>
      </c>
      <c r="BD44" s="520">
        <v>0.8</v>
      </c>
      <c r="BE44" s="520">
        <v>1800.6999999999998</v>
      </c>
      <c r="BF44" s="520">
        <v>670.2</v>
      </c>
      <c r="BG44" s="520">
        <v>0</v>
      </c>
      <c r="BH44" s="520">
        <v>38.8</v>
      </c>
      <c r="BI44" s="520">
        <v>0</v>
      </c>
      <c r="BJ44" s="523">
        <v>0</v>
      </c>
      <c r="BK44" s="542">
        <v>0</v>
      </c>
      <c r="BL44" s="520">
        <v>162.4</v>
      </c>
      <c r="BM44" s="520">
        <v>3007.5</v>
      </c>
      <c r="BN44" s="532">
        <v>0</v>
      </c>
      <c r="BO44" s="520">
        <v>0</v>
      </c>
      <c r="BP44" s="520">
        <v>0</v>
      </c>
      <c r="BQ44" s="520">
        <v>0</v>
      </c>
      <c r="BR44" s="520">
        <v>174.2</v>
      </c>
      <c r="BS44" s="520">
        <v>6.9</v>
      </c>
      <c r="BT44" s="520">
        <v>5.1</v>
      </c>
      <c r="BU44" s="520">
        <v>10.6</v>
      </c>
      <c r="BV44" s="520">
        <v>5</v>
      </c>
      <c r="BW44" s="520">
        <v>0</v>
      </c>
      <c r="BX44" s="520">
        <v>0</v>
      </c>
      <c r="BY44" s="549">
        <v>0</v>
      </c>
      <c r="BZ44" s="542">
        <v>0</v>
      </c>
      <c r="CA44" s="520">
        <v>0</v>
      </c>
      <c r="CB44" s="520">
        <v>0</v>
      </c>
      <c r="CC44" s="520">
        <v>0</v>
      </c>
      <c r="CD44" s="520">
        <v>0.7</v>
      </c>
      <c r="CE44" s="520">
        <v>9.1</v>
      </c>
      <c r="CF44" s="526">
        <v>17</v>
      </c>
      <c r="CG44" s="526">
        <v>0</v>
      </c>
      <c r="CH44" s="520">
        <v>0</v>
      </c>
      <c r="CI44" s="520">
        <v>0</v>
      </c>
      <c r="CJ44" s="526"/>
      <c r="CK44" s="527"/>
      <c r="CL44" s="527">
        <v>0</v>
      </c>
      <c r="CM44" s="527">
        <v>0</v>
      </c>
      <c r="CN44" s="535">
        <v>73.10000000000001</v>
      </c>
      <c r="CO44" s="526">
        <v>0</v>
      </c>
      <c r="CP44" s="520">
        <v>0</v>
      </c>
      <c r="CQ44" s="523">
        <v>519.4000000000001</v>
      </c>
      <c r="CR44" s="520">
        <v>34.4</v>
      </c>
      <c r="CS44" s="520">
        <v>82</v>
      </c>
      <c r="CT44" s="520">
        <v>103.10000000000001</v>
      </c>
      <c r="CU44" s="520">
        <v>0</v>
      </c>
      <c r="CV44" s="520">
        <v>12.9</v>
      </c>
      <c r="CW44" s="520">
        <v>0.6</v>
      </c>
      <c r="CX44" s="520">
        <v>278.3</v>
      </c>
      <c r="CY44" s="520">
        <v>289.6</v>
      </c>
      <c r="CZ44" s="520">
        <v>203.7</v>
      </c>
      <c r="DA44" s="520">
        <v>0</v>
      </c>
      <c r="DB44" s="523">
        <v>0</v>
      </c>
      <c r="DC44" s="520">
        <v>157</v>
      </c>
      <c r="DD44" s="520">
        <v>58.5</v>
      </c>
      <c r="DE44" s="520">
        <v>172.8</v>
      </c>
      <c r="DF44" s="520">
        <v>0</v>
      </c>
      <c r="DG44" s="520">
        <v>0</v>
      </c>
      <c r="DH44" s="520">
        <v>0</v>
      </c>
      <c r="DI44" s="520">
        <v>0</v>
      </c>
      <c r="DJ44" s="520">
        <v>127.6</v>
      </c>
      <c r="DK44" s="520">
        <v>0</v>
      </c>
      <c r="DL44" s="520">
        <v>1.9</v>
      </c>
      <c r="DM44" s="520">
        <v>0</v>
      </c>
      <c r="DN44" s="523">
        <v>311.20000000000005</v>
      </c>
      <c r="DO44" s="520">
        <v>0</v>
      </c>
      <c r="DP44" s="520">
        <v>0</v>
      </c>
      <c r="DQ44" s="520">
        <v>2.7</v>
      </c>
      <c r="DR44" s="520">
        <v>0</v>
      </c>
      <c r="DS44" s="523">
        <v>0</v>
      </c>
    </row>
    <row r="45" spans="1:123" ht="16.5" customHeight="1">
      <c r="A45" s="1116" t="s">
        <v>348</v>
      </c>
      <c r="B45" s="508" t="s">
        <v>349</v>
      </c>
      <c r="C45" s="516">
        <f t="shared" si="10"/>
        <v>0</v>
      </c>
      <c r="D45" s="520">
        <v>0</v>
      </c>
      <c r="E45" s="524">
        <v>0</v>
      </c>
      <c r="F45" s="520">
        <v>0</v>
      </c>
      <c r="G45" s="520">
        <v>0</v>
      </c>
      <c r="H45" s="524">
        <v>0</v>
      </c>
      <c r="I45" s="520">
        <v>0</v>
      </c>
      <c r="J45" s="520">
        <v>0</v>
      </c>
      <c r="K45" s="520">
        <v>0</v>
      </c>
      <c r="L45" s="522">
        <v>0</v>
      </c>
      <c r="M45" s="520">
        <v>0</v>
      </c>
      <c r="N45" s="520">
        <v>0</v>
      </c>
      <c r="O45" s="520">
        <v>0</v>
      </c>
      <c r="P45" s="520">
        <v>0</v>
      </c>
      <c r="Q45" s="523">
        <v>0</v>
      </c>
      <c r="R45" s="542">
        <v>0</v>
      </c>
      <c r="S45" s="520">
        <v>0</v>
      </c>
      <c r="T45" s="520">
        <v>0</v>
      </c>
      <c r="U45" s="520">
        <v>0</v>
      </c>
      <c r="V45" s="520">
        <v>0</v>
      </c>
      <c r="W45" s="532">
        <v>0</v>
      </c>
      <c r="X45" s="520">
        <v>0</v>
      </c>
      <c r="Y45" s="520">
        <v>0</v>
      </c>
      <c r="Z45" s="520">
        <v>0</v>
      </c>
      <c r="AA45" s="520">
        <v>0</v>
      </c>
      <c r="AB45" s="520">
        <v>0</v>
      </c>
      <c r="AC45" s="520">
        <v>0</v>
      </c>
      <c r="AD45" s="520">
        <v>0</v>
      </c>
      <c r="AE45" s="520">
        <v>0</v>
      </c>
      <c r="AF45" s="523">
        <v>0</v>
      </c>
      <c r="AG45" s="542">
        <v>0</v>
      </c>
      <c r="AH45" s="520">
        <v>0</v>
      </c>
      <c r="AI45" s="520">
        <v>0</v>
      </c>
      <c r="AJ45" s="520">
        <v>0</v>
      </c>
      <c r="AK45" s="520">
        <v>0</v>
      </c>
      <c r="AL45" s="520">
        <v>0</v>
      </c>
      <c r="AM45" s="520">
        <v>0</v>
      </c>
      <c r="AN45" s="520">
        <v>0</v>
      </c>
      <c r="AO45" s="520">
        <v>0</v>
      </c>
      <c r="AP45" s="520">
        <v>0</v>
      </c>
      <c r="AQ45" s="520">
        <v>0</v>
      </c>
      <c r="AR45" s="532">
        <v>0</v>
      </c>
      <c r="AS45" s="520">
        <v>0</v>
      </c>
      <c r="AT45" s="520">
        <v>0</v>
      </c>
      <c r="AU45" s="523">
        <v>0</v>
      </c>
      <c r="AV45" s="542">
        <v>0</v>
      </c>
      <c r="AW45" s="520">
        <v>0</v>
      </c>
      <c r="AX45" s="520">
        <v>0</v>
      </c>
      <c r="AY45" s="520">
        <v>0</v>
      </c>
      <c r="AZ45" s="520">
        <v>0</v>
      </c>
      <c r="BA45" s="520">
        <v>0</v>
      </c>
      <c r="BB45" s="520">
        <v>0</v>
      </c>
      <c r="BC45" s="532">
        <v>0</v>
      </c>
      <c r="BD45" s="520">
        <v>0</v>
      </c>
      <c r="BE45" s="520">
        <v>0</v>
      </c>
      <c r="BF45" s="520">
        <v>0</v>
      </c>
      <c r="BG45" s="520">
        <v>0</v>
      </c>
      <c r="BH45" s="520">
        <v>0</v>
      </c>
      <c r="BI45" s="520">
        <v>0</v>
      </c>
      <c r="BJ45" s="523">
        <v>0</v>
      </c>
      <c r="BK45" s="542">
        <v>0</v>
      </c>
      <c r="BL45" s="520">
        <v>0</v>
      </c>
      <c r="BM45" s="520">
        <v>0</v>
      </c>
      <c r="BN45" s="532">
        <v>0</v>
      </c>
      <c r="BO45" s="520">
        <v>0</v>
      </c>
      <c r="BP45" s="520">
        <v>0</v>
      </c>
      <c r="BQ45" s="520">
        <v>0</v>
      </c>
      <c r="BR45" s="520">
        <v>0</v>
      </c>
      <c r="BS45" s="520">
        <v>0</v>
      </c>
      <c r="BT45" s="520">
        <v>0</v>
      </c>
      <c r="BU45" s="520">
        <v>0</v>
      </c>
      <c r="BV45" s="520">
        <v>0</v>
      </c>
      <c r="BW45" s="520">
        <v>0</v>
      </c>
      <c r="BX45" s="520">
        <v>0</v>
      </c>
      <c r="BY45" s="549">
        <v>0</v>
      </c>
      <c r="BZ45" s="542">
        <v>0</v>
      </c>
      <c r="CA45" s="520">
        <v>0</v>
      </c>
      <c r="CB45" s="520">
        <v>0</v>
      </c>
      <c r="CC45" s="520">
        <v>0</v>
      </c>
      <c r="CD45" s="520">
        <v>0</v>
      </c>
      <c r="CE45" s="520">
        <v>0</v>
      </c>
      <c r="CF45" s="526">
        <v>0</v>
      </c>
      <c r="CG45" s="526">
        <v>0</v>
      </c>
      <c r="CH45" s="520">
        <v>0</v>
      </c>
      <c r="CI45" s="520">
        <v>0</v>
      </c>
      <c r="CJ45" s="526"/>
      <c r="CK45" s="527"/>
      <c r="CL45" s="527">
        <v>0</v>
      </c>
      <c r="CM45" s="527">
        <v>0</v>
      </c>
      <c r="CN45" s="535">
        <v>0</v>
      </c>
      <c r="CO45" s="526">
        <v>0</v>
      </c>
      <c r="CP45" s="520">
        <v>0</v>
      </c>
      <c r="CQ45" s="523">
        <v>0</v>
      </c>
      <c r="CR45" s="520">
        <v>0</v>
      </c>
      <c r="CS45" s="520">
        <v>0</v>
      </c>
      <c r="CT45" s="520">
        <v>0</v>
      </c>
      <c r="CU45" s="520">
        <v>0</v>
      </c>
      <c r="CV45" s="520">
        <v>0</v>
      </c>
      <c r="CW45" s="520">
        <v>0</v>
      </c>
      <c r="CX45" s="520">
        <v>0</v>
      </c>
      <c r="CY45" s="520">
        <v>0</v>
      </c>
      <c r="CZ45" s="520">
        <v>0</v>
      </c>
      <c r="DA45" s="520">
        <v>0</v>
      </c>
      <c r="DB45" s="523">
        <v>0</v>
      </c>
      <c r="DC45" s="520">
        <v>0</v>
      </c>
      <c r="DD45" s="520">
        <v>0</v>
      </c>
      <c r="DE45" s="520">
        <v>0</v>
      </c>
      <c r="DF45" s="520">
        <v>0</v>
      </c>
      <c r="DG45" s="520">
        <v>0</v>
      </c>
      <c r="DH45" s="520">
        <v>0</v>
      </c>
      <c r="DI45" s="520">
        <v>0</v>
      </c>
      <c r="DJ45" s="520">
        <v>0</v>
      </c>
      <c r="DK45" s="520">
        <v>0</v>
      </c>
      <c r="DL45" s="520">
        <v>0</v>
      </c>
      <c r="DM45" s="520">
        <v>0</v>
      </c>
      <c r="DN45" s="523">
        <v>0</v>
      </c>
      <c r="DO45" s="520">
        <v>0</v>
      </c>
      <c r="DP45" s="520">
        <v>0</v>
      </c>
      <c r="DQ45" s="520">
        <v>0</v>
      </c>
      <c r="DR45" s="520">
        <v>0</v>
      </c>
      <c r="DS45" s="523">
        <v>0</v>
      </c>
    </row>
    <row r="46" spans="1:123" ht="16.5" customHeight="1">
      <c r="A46" s="1117"/>
      <c r="B46" s="508" t="s">
        <v>350</v>
      </c>
      <c r="C46" s="516">
        <f t="shared" si="10"/>
        <v>0</v>
      </c>
      <c r="D46" s="520">
        <v>0</v>
      </c>
      <c r="E46" s="524">
        <v>0</v>
      </c>
      <c r="F46" s="520">
        <v>0</v>
      </c>
      <c r="G46" s="520">
        <v>0</v>
      </c>
      <c r="H46" s="524">
        <v>0</v>
      </c>
      <c r="I46" s="520">
        <v>0</v>
      </c>
      <c r="J46" s="520">
        <v>0</v>
      </c>
      <c r="K46" s="520">
        <v>0</v>
      </c>
      <c r="L46" s="522">
        <v>0</v>
      </c>
      <c r="M46" s="520">
        <v>0</v>
      </c>
      <c r="N46" s="520">
        <v>0</v>
      </c>
      <c r="O46" s="520">
        <v>0</v>
      </c>
      <c r="P46" s="520">
        <v>0</v>
      </c>
      <c r="Q46" s="523">
        <v>0</v>
      </c>
      <c r="R46" s="542">
        <v>0</v>
      </c>
      <c r="S46" s="520">
        <v>0</v>
      </c>
      <c r="T46" s="520">
        <v>0</v>
      </c>
      <c r="U46" s="520">
        <v>0</v>
      </c>
      <c r="V46" s="520">
        <v>0</v>
      </c>
      <c r="W46" s="532">
        <v>0</v>
      </c>
      <c r="X46" s="520">
        <v>0</v>
      </c>
      <c r="Y46" s="520">
        <v>0</v>
      </c>
      <c r="Z46" s="520">
        <v>0</v>
      </c>
      <c r="AA46" s="520">
        <v>0</v>
      </c>
      <c r="AB46" s="520">
        <v>0</v>
      </c>
      <c r="AC46" s="520">
        <v>0</v>
      </c>
      <c r="AD46" s="520">
        <v>0</v>
      </c>
      <c r="AE46" s="520">
        <v>0</v>
      </c>
      <c r="AF46" s="523">
        <v>0</v>
      </c>
      <c r="AG46" s="542">
        <v>0</v>
      </c>
      <c r="AH46" s="520">
        <v>0</v>
      </c>
      <c r="AI46" s="520">
        <v>0</v>
      </c>
      <c r="AJ46" s="520">
        <v>0</v>
      </c>
      <c r="AK46" s="520">
        <v>0</v>
      </c>
      <c r="AL46" s="520">
        <v>0</v>
      </c>
      <c r="AM46" s="520">
        <v>0</v>
      </c>
      <c r="AN46" s="520">
        <v>0</v>
      </c>
      <c r="AO46" s="520">
        <v>0</v>
      </c>
      <c r="AP46" s="520">
        <v>0</v>
      </c>
      <c r="AQ46" s="520">
        <v>0</v>
      </c>
      <c r="AR46" s="532">
        <v>0</v>
      </c>
      <c r="AS46" s="520">
        <v>0</v>
      </c>
      <c r="AT46" s="520">
        <v>0</v>
      </c>
      <c r="AU46" s="523">
        <v>0</v>
      </c>
      <c r="AV46" s="542">
        <v>0</v>
      </c>
      <c r="AW46" s="520">
        <v>0</v>
      </c>
      <c r="AX46" s="520">
        <v>0</v>
      </c>
      <c r="AY46" s="520">
        <v>0</v>
      </c>
      <c r="AZ46" s="520">
        <v>0</v>
      </c>
      <c r="BA46" s="520">
        <v>0</v>
      </c>
      <c r="BB46" s="520">
        <v>0</v>
      </c>
      <c r="BC46" s="532">
        <v>0</v>
      </c>
      <c r="BD46" s="520">
        <v>0</v>
      </c>
      <c r="BE46" s="520">
        <v>0</v>
      </c>
      <c r="BF46" s="520">
        <v>0</v>
      </c>
      <c r="BG46" s="520">
        <v>0</v>
      </c>
      <c r="BH46" s="520">
        <v>0</v>
      </c>
      <c r="BI46" s="520">
        <v>0</v>
      </c>
      <c r="BJ46" s="523">
        <v>0</v>
      </c>
      <c r="BK46" s="542">
        <v>0</v>
      </c>
      <c r="BL46" s="520">
        <v>0</v>
      </c>
      <c r="BM46" s="520">
        <v>0</v>
      </c>
      <c r="BN46" s="532">
        <v>0</v>
      </c>
      <c r="BO46" s="520">
        <v>0</v>
      </c>
      <c r="BP46" s="520">
        <v>0</v>
      </c>
      <c r="BQ46" s="520">
        <v>0</v>
      </c>
      <c r="BR46" s="520">
        <v>0</v>
      </c>
      <c r="BS46" s="520">
        <v>0</v>
      </c>
      <c r="BT46" s="520">
        <v>0</v>
      </c>
      <c r="BU46" s="520">
        <v>0</v>
      </c>
      <c r="BV46" s="520">
        <v>0</v>
      </c>
      <c r="BW46" s="520">
        <v>0</v>
      </c>
      <c r="BX46" s="520">
        <v>0</v>
      </c>
      <c r="BY46" s="549">
        <v>0</v>
      </c>
      <c r="BZ46" s="542">
        <v>0</v>
      </c>
      <c r="CA46" s="520">
        <v>0</v>
      </c>
      <c r="CB46" s="520">
        <v>0</v>
      </c>
      <c r="CC46" s="520">
        <v>0</v>
      </c>
      <c r="CD46" s="520">
        <v>0</v>
      </c>
      <c r="CE46" s="520">
        <v>0</v>
      </c>
      <c r="CF46" s="526">
        <v>0</v>
      </c>
      <c r="CG46" s="526">
        <v>0</v>
      </c>
      <c r="CH46" s="520">
        <v>0</v>
      </c>
      <c r="CI46" s="520">
        <v>0</v>
      </c>
      <c r="CJ46" s="526"/>
      <c r="CK46" s="527"/>
      <c r="CL46" s="527">
        <v>0</v>
      </c>
      <c r="CM46" s="527">
        <v>0</v>
      </c>
      <c r="CN46" s="552">
        <v>0</v>
      </c>
      <c r="CO46" s="526">
        <v>0</v>
      </c>
      <c r="CP46" s="520">
        <v>0</v>
      </c>
      <c r="CQ46" s="523">
        <v>0</v>
      </c>
      <c r="CR46" s="520">
        <v>0</v>
      </c>
      <c r="CS46" s="520">
        <v>0</v>
      </c>
      <c r="CT46" s="520">
        <v>0</v>
      </c>
      <c r="CU46" s="520">
        <v>0</v>
      </c>
      <c r="CV46" s="520">
        <v>0</v>
      </c>
      <c r="CW46" s="520">
        <v>0</v>
      </c>
      <c r="CX46" s="520">
        <v>0</v>
      </c>
      <c r="CY46" s="520">
        <v>0</v>
      </c>
      <c r="CZ46" s="520">
        <v>0</v>
      </c>
      <c r="DA46" s="520">
        <v>0</v>
      </c>
      <c r="DB46" s="523">
        <v>0</v>
      </c>
      <c r="DC46" s="520">
        <v>0</v>
      </c>
      <c r="DD46" s="520">
        <v>0</v>
      </c>
      <c r="DE46" s="520">
        <v>0</v>
      </c>
      <c r="DF46" s="520">
        <v>0</v>
      </c>
      <c r="DG46" s="520">
        <v>0</v>
      </c>
      <c r="DH46" s="520">
        <v>0</v>
      </c>
      <c r="DI46" s="520">
        <v>0</v>
      </c>
      <c r="DJ46" s="520">
        <v>0</v>
      </c>
      <c r="DK46" s="520">
        <v>0</v>
      </c>
      <c r="DL46" s="520">
        <v>0</v>
      </c>
      <c r="DM46" s="520">
        <v>0</v>
      </c>
      <c r="DN46" s="523">
        <v>0</v>
      </c>
      <c r="DO46" s="520">
        <v>0</v>
      </c>
      <c r="DP46" s="520">
        <v>0</v>
      </c>
      <c r="DQ46" s="520">
        <v>0</v>
      </c>
      <c r="DR46" s="520">
        <v>0</v>
      </c>
      <c r="DS46" s="523">
        <v>0</v>
      </c>
    </row>
    <row r="47" spans="1:123" ht="16.5" customHeight="1">
      <c r="A47" s="1117"/>
      <c r="B47" s="508" t="s">
        <v>351</v>
      </c>
      <c r="C47" s="516">
        <f t="shared" si="10"/>
        <v>0</v>
      </c>
      <c r="D47" s="520">
        <v>0</v>
      </c>
      <c r="E47" s="524">
        <v>0</v>
      </c>
      <c r="F47" s="520">
        <v>0</v>
      </c>
      <c r="G47" s="520">
        <v>0</v>
      </c>
      <c r="H47" s="524">
        <v>0</v>
      </c>
      <c r="I47" s="520">
        <v>0</v>
      </c>
      <c r="J47" s="520">
        <v>0</v>
      </c>
      <c r="K47" s="520">
        <v>0</v>
      </c>
      <c r="L47" s="522">
        <v>0</v>
      </c>
      <c r="M47" s="520">
        <v>0</v>
      </c>
      <c r="N47" s="520">
        <v>0</v>
      </c>
      <c r="O47" s="520">
        <v>0</v>
      </c>
      <c r="P47" s="520">
        <v>0</v>
      </c>
      <c r="Q47" s="523">
        <v>0</v>
      </c>
      <c r="R47" s="542">
        <v>0</v>
      </c>
      <c r="S47" s="520">
        <v>0</v>
      </c>
      <c r="T47" s="520">
        <v>0</v>
      </c>
      <c r="U47" s="520">
        <v>0</v>
      </c>
      <c r="V47" s="520">
        <v>0</v>
      </c>
      <c r="W47" s="532">
        <v>0</v>
      </c>
      <c r="X47" s="520">
        <v>0</v>
      </c>
      <c r="Y47" s="520">
        <v>0</v>
      </c>
      <c r="Z47" s="520">
        <v>0</v>
      </c>
      <c r="AA47" s="520">
        <v>0</v>
      </c>
      <c r="AB47" s="520">
        <v>0</v>
      </c>
      <c r="AC47" s="520">
        <v>0</v>
      </c>
      <c r="AD47" s="520">
        <v>0</v>
      </c>
      <c r="AE47" s="520">
        <v>0</v>
      </c>
      <c r="AF47" s="523">
        <v>0</v>
      </c>
      <c r="AG47" s="542">
        <v>0</v>
      </c>
      <c r="AH47" s="520">
        <v>0</v>
      </c>
      <c r="AI47" s="520">
        <v>0</v>
      </c>
      <c r="AJ47" s="520">
        <v>0</v>
      </c>
      <c r="AK47" s="520">
        <v>0</v>
      </c>
      <c r="AL47" s="520">
        <v>0</v>
      </c>
      <c r="AM47" s="520">
        <v>0</v>
      </c>
      <c r="AN47" s="520">
        <v>0</v>
      </c>
      <c r="AO47" s="520">
        <v>0</v>
      </c>
      <c r="AP47" s="520">
        <v>0</v>
      </c>
      <c r="AQ47" s="520">
        <v>0</v>
      </c>
      <c r="AR47" s="532">
        <v>0</v>
      </c>
      <c r="AS47" s="520">
        <v>0</v>
      </c>
      <c r="AT47" s="520">
        <v>0</v>
      </c>
      <c r="AU47" s="523">
        <v>0</v>
      </c>
      <c r="AV47" s="542">
        <v>0</v>
      </c>
      <c r="AW47" s="520">
        <v>0</v>
      </c>
      <c r="AX47" s="520">
        <v>0</v>
      </c>
      <c r="AY47" s="520">
        <v>0</v>
      </c>
      <c r="AZ47" s="520">
        <v>0</v>
      </c>
      <c r="BA47" s="520">
        <v>0</v>
      </c>
      <c r="BB47" s="520">
        <v>0</v>
      </c>
      <c r="BC47" s="532">
        <v>0</v>
      </c>
      <c r="BD47" s="520">
        <v>0</v>
      </c>
      <c r="BE47" s="520">
        <v>0</v>
      </c>
      <c r="BF47" s="520">
        <v>0</v>
      </c>
      <c r="BG47" s="520">
        <v>0</v>
      </c>
      <c r="BH47" s="520">
        <v>0</v>
      </c>
      <c r="BI47" s="520">
        <v>0</v>
      </c>
      <c r="BJ47" s="523">
        <v>0</v>
      </c>
      <c r="BK47" s="542">
        <v>0</v>
      </c>
      <c r="BL47" s="520">
        <v>0</v>
      </c>
      <c r="BM47" s="520">
        <v>0</v>
      </c>
      <c r="BN47" s="532">
        <v>0</v>
      </c>
      <c r="BO47" s="520">
        <v>0</v>
      </c>
      <c r="BP47" s="520">
        <v>0</v>
      </c>
      <c r="BQ47" s="520">
        <v>0</v>
      </c>
      <c r="BR47" s="520">
        <v>0</v>
      </c>
      <c r="BS47" s="520">
        <v>0</v>
      </c>
      <c r="BT47" s="520">
        <v>0</v>
      </c>
      <c r="BU47" s="520">
        <v>0</v>
      </c>
      <c r="BV47" s="520">
        <v>0</v>
      </c>
      <c r="BW47" s="520">
        <v>0</v>
      </c>
      <c r="BX47" s="520">
        <v>0</v>
      </c>
      <c r="BY47" s="549">
        <v>0</v>
      </c>
      <c r="BZ47" s="542">
        <v>0</v>
      </c>
      <c r="CA47" s="520">
        <v>0</v>
      </c>
      <c r="CB47" s="520">
        <v>0</v>
      </c>
      <c r="CC47" s="520">
        <v>0</v>
      </c>
      <c r="CD47" s="520">
        <v>0</v>
      </c>
      <c r="CE47" s="520">
        <v>0</v>
      </c>
      <c r="CF47" s="526">
        <v>0</v>
      </c>
      <c r="CG47" s="526">
        <v>0</v>
      </c>
      <c r="CH47" s="520">
        <v>0</v>
      </c>
      <c r="CI47" s="520">
        <v>0</v>
      </c>
      <c r="CJ47" s="526"/>
      <c r="CK47" s="527"/>
      <c r="CL47" s="527">
        <v>0</v>
      </c>
      <c r="CM47" s="527">
        <v>0</v>
      </c>
      <c r="CN47" s="552">
        <v>0</v>
      </c>
      <c r="CO47" s="526">
        <v>0</v>
      </c>
      <c r="CP47" s="520">
        <v>0</v>
      </c>
      <c r="CQ47" s="523">
        <v>0</v>
      </c>
      <c r="CR47" s="520">
        <v>0</v>
      </c>
      <c r="CS47" s="520">
        <v>0</v>
      </c>
      <c r="CT47" s="520">
        <v>0</v>
      </c>
      <c r="CU47" s="520">
        <v>0</v>
      </c>
      <c r="CV47" s="520">
        <v>0</v>
      </c>
      <c r="CW47" s="520">
        <v>0</v>
      </c>
      <c r="CX47" s="520">
        <v>0</v>
      </c>
      <c r="CY47" s="520">
        <v>0</v>
      </c>
      <c r="CZ47" s="520">
        <v>0</v>
      </c>
      <c r="DA47" s="520">
        <v>0</v>
      </c>
      <c r="DB47" s="523">
        <v>0</v>
      </c>
      <c r="DC47" s="520">
        <v>0</v>
      </c>
      <c r="DD47" s="520">
        <v>0</v>
      </c>
      <c r="DE47" s="520">
        <v>0</v>
      </c>
      <c r="DF47" s="520">
        <v>0</v>
      </c>
      <c r="DG47" s="520">
        <v>0</v>
      </c>
      <c r="DH47" s="520">
        <v>0</v>
      </c>
      <c r="DI47" s="520">
        <v>0</v>
      </c>
      <c r="DJ47" s="520">
        <v>0</v>
      </c>
      <c r="DK47" s="520">
        <v>0</v>
      </c>
      <c r="DL47" s="520">
        <v>0</v>
      </c>
      <c r="DM47" s="520">
        <v>0</v>
      </c>
      <c r="DN47" s="523">
        <v>0</v>
      </c>
      <c r="DO47" s="520">
        <v>0</v>
      </c>
      <c r="DP47" s="520">
        <v>0</v>
      </c>
      <c r="DQ47" s="520">
        <v>0</v>
      </c>
      <c r="DR47" s="520">
        <v>0</v>
      </c>
      <c r="DS47" s="523">
        <v>0</v>
      </c>
    </row>
    <row r="48" spans="1:123" ht="16.5" customHeight="1">
      <c r="A48" s="1117"/>
      <c r="B48" s="508" t="s">
        <v>352</v>
      </c>
      <c r="C48" s="516">
        <f t="shared" si="10"/>
        <v>555.3</v>
      </c>
      <c r="D48" s="520">
        <v>0</v>
      </c>
      <c r="E48" s="524">
        <v>0</v>
      </c>
      <c r="F48" s="520">
        <v>0</v>
      </c>
      <c r="G48" s="520">
        <v>0</v>
      </c>
      <c r="H48" s="524">
        <v>0</v>
      </c>
      <c r="I48" s="520">
        <v>0</v>
      </c>
      <c r="J48" s="520">
        <v>0</v>
      </c>
      <c r="K48" s="520">
        <v>0</v>
      </c>
      <c r="L48" s="522">
        <v>0</v>
      </c>
      <c r="M48" s="524">
        <v>0</v>
      </c>
      <c r="N48" s="520">
        <v>0</v>
      </c>
      <c r="O48" s="520">
        <v>0</v>
      </c>
      <c r="P48" s="520">
        <v>0</v>
      </c>
      <c r="Q48" s="523">
        <v>0</v>
      </c>
      <c r="R48" s="542">
        <v>0</v>
      </c>
      <c r="S48" s="520">
        <v>0</v>
      </c>
      <c r="T48" s="520">
        <v>0</v>
      </c>
      <c r="U48" s="520">
        <v>0</v>
      </c>
      <c r="V48" s="520">
        <v>0</v>
      </c>
      <c r="W48" s="532">
        <v>0</v>
      </c>
      <c r="X48" s="520">
        <v>0</v>
      </c>
      <c r="Y48" s="520">
        <v>0</v>
      </c>
      <c r="Z48" s="520">
        <v>0</v>
      </c>
      <c r="AA48" s="520">
        <v>0</v>
      </c>
      <c r="AB48" s="520">
        <v>0</v>
      </c>
      <c r="AC48" s="520">
        <v>0</v>
      </c>
      <c r="AD48" s="520">
        <v>0</v>
      </c>
      <c r="AE48" s="520">
        <v>0</v>
      </c>
      <c r="AF48" s="523">
        <v>0</v>
      </c>
      <c r="AG48" s="542">
        <v>0</v>
      </c>
      <c r="AH48" s="520">
        <v>0</v>
      </c>
      <c r="AI48" s="520">
        <v>0</v>
      </c>
      <c r="AJ48" s="520">
        <v>0</v>
      </c>
      <c r="AK48" s="520">
        <v>0</v>
      </c>
      <c r="AL48" s="520">
        <v>0</v>
      </c>
      <c r="AM48" s="520">
        <v>0</v>
      </c>
      <c r="AN48" s="520">
        <v>0</v>
      </c>
      <c r="AO48" s="520">
        <v>0</v>
      </c>
      <c r="AP48" s="520">
        <v>0</v>
      </c>
      <c r="AQ48" s="520">
        <v>0</v>
      </c>
      <c r="AR48" s="532">
        <v>0</v>
      </c>
      <c r="AS48" s="520">
        <v>0</v>
      </c>
      <c r="AT48" s="520">
        <v>0</v>
      </c>
      <c r="AU48" s="523">
        <v>0</v>
      </c>
      <c r="AV48" s="542">
        <v>0</v>
      </c>
      <c r="AW48" s="520">
        <v>0</v>
      </c>
      <c r="AX48" s="520">
        <v>0</v>
      </c>
      <c r="AY48" s="520">
        <v>0</v>
      </c>
      <c r="AZ48" s="520">
        <v>0</v>
      </c>
      <c r="BA48" s="520">
        <v>0</v>
      </c>
      <c r="BB48" s="520">
        <v>0</v>
      </c>
      <c r="BC48" s="532">
        <v>0</v>
      </c>
      <c r="BD48" s="520">
        <v>0</v>
      </c>
      <c r="BE48" s="520">
        <v>0</v>
      </c>
      <c r="BF48" s="520">
        <v>0</v>
      </c>
      <c r="BG48" s="520">
        <v>0</v>
      </c>
      <c r="BH48" s="520">
        <v>0</v>
      </c>
      <c r="BI48" s="520">
        <v>0</v>
      </c>
      <c r="BJ48" s="523">
        <v>0</v>
      </c>
      <c r="BK48" s="542">
        <v>0</v>
      </c>
      <c r="BL48" s="520">
        <v>0</v>
      </c>
      <c r="BM48" s="520">
        <v>0</v>
      </c>
      <c r="BN48" s="532">
        <v>0</v>
      </c>
      <c r="BO48" s="520">
        <v>0</v>
      </c>
      <c r="BP48" s="520">
        <v>0</v>
      </c>
      <c r="BQ48" s="520">
        <v>0</v>
      </c>
      <c r="BR48" s="520">
        <v>0</v>
      </c>
      <c r="BS48" s="520">
        <v>0</v>
      </c>
      <c r="BT48" s="520">
        <v>0</v>
      </c>
      <c r="BU48" s="520">
        <v>0</v>
      </c>
      <c r="BV48" s="520">
        <v>0</v>
      </c>
      <c r="BW48" s="520">
        <v>0</v>
      </c>
      <c r="BX48" s="520">
        <v>0</v>
      </c>
      <c r="BY48" s="549">
        <v>0</v>
      </c>
      <c r="BZ48" s="542">
        <v>0</v>
      </c>
      <c r="CA48" s="520">
        <v>0</v>
      </c>
      <c r="CB48" s="520">
        <v>0</v>
      </c>
      <c r="CC48" s="520">
        <v>0</v>
      </c>
      <c r="CD48" s="520">
        <v>0</v>
      </c>
      <c r="CE48" s="520">
        <v>0</v>
      </c>
      <c r="CF48" s="526">
        <v>0</v>
      </c>
      <c r="CG48" s="526">
        <v>0</v>
      </c>
      <c r="CH48" s="520">
        <v>0</v>
      </c>
      <c r="CI48" s="520">
        <v>0</v>
      </c>
      <c r="CJ48" s="526"/>
      <c r="CK48" s="527"/>
      <c r="CL48" s="527">
        <v>0</v>
      </c>
      <c r="CM48" s="527">
        <v>0</v>
      </c>
      <c r="CN48" s="552">
        <v>0</v>
      </c>
      <c r="CO48" s="526">
        <v>0</v>
      </c>
      <c r="CP48" s="520">
        <v>0</v>
      </c>
      <c r="CQ48" s="523">
        <v>0</v>
      </c>
      <c r="CR48" s="520">
        <v>0.2</v>
      </c>
      <c r="CS48" s="520">
        <v>0.3</v>
      </c>
      <c r="CT48" s="520">
        <v>0</v>
      </c>
      <c r="CU48" s="520">
        <v>0</v>
      </c>
      <c r="CV48" s="520">
        <v>0</v>
      </c>
      <c r="CW48" s="520">
        <v>0</v>
      </c>
      <c r="CX48" s="520">
        <v>0.4</v>
      </c>
      <c r="CY48" s="520">
        <v>491</v>
      </c>
      <c r="CZ48" s="520">
        <v>60.89999999999999</v>
      </c>
      <c r="DA48" s="520">
        <v>0</v>
      </c>
      <c r="DB48" s="523">
        <v>0</v>
      </c>
      <c r="DC48" s="520">
        <v>2.5</v>
      </c>
      <c r="DD48" s="520">
        <v>0</v>
      </c>
      <c r="DE48" s="520">
        <v>0</v>
      </c>
      <c r="DF48" s="520">
        <v>0</v>
      </c>
      <c r="DG48" s="520">
        <v>0</v>
      </c>
      <c r="DH48" s="520">
        <v>0</v>
      </c>
      <c r="DI48" s="520">
        <v>0</v>
      </c>
      <c r="DJ48" s="520">
        <v>0</v>
      </c>
      <c r="DK48" s="520">
        <v>0</v>
      </c>
      <c r="DL48" s="520">
        <v>0</v>
      </c>
      <c r="DM48" s="520">
        <v>0</v>
      </c>
      <c r="DN48" s="523">
        <v>0</v>
      </c>
      <c r="DO48" s="520">
        <v>0</v>
      </c>
      <c r="DP48" s="520">
        <v>0</v>
      </c>
      <c r="DQ48" s="520">
        <v>0</v>
      </c>
      <c r="DR48" s="520">
        <v>0</v>
      </c>
      <c r="DS48" s="523">
        <v>0</v>
      </c>
    </row>
    <row r="49" spans="1:123" ht="16.5" customHeight="1">
      <c r="A49" s="1116" t="s">
        <v>34</v>
      </c>
      <c r="B49" s="509" t="s">
        <v>273</v>
      </c>
      <c r="C49" s="516">
        <f t="shared" si="10"/>
        <v>0</v>
      </c>
      <c r="D49" s="520">
        <v>0</v>
      </c>
      <c r="E49" s="524">
        <v>0</v>
      </c>
      <c r="F49" s="520">
        <v>0</v>
      </c>
      <c r="G49" s="520">
        <v>0</v>
      </c>
      <c r="H49" s="524">
        <v>0</v>
      </c>
      <c r="I49" s="520">
        <v>0</v>
      </c>
      <c r="J49" s="520">
        <v>0</v>
      </c>
      <c r="K49" s="520">
        <v>0</v>
      </c>
      <c r="L49" s="522">
        <v>0</v>
      </c>
      <c r="M49" s="505">
        <v>0</v>
      </c>
      <c r="N49" s="520">
        <v>0</v>
      </c>
      <c r="O49" s="520">
        <v>0</v>
      </c>
      <c r="P49" s="524">
        <v>0</v>
      </c>
      <c r="Q49" s="531">
        <v>0</v>
      </c>
      <c r="R49" s="543">
        <v>0</v>
      </c>
      <c r="S49" s="524">
        <v>0</v>
      </c>
      <c r="T49" s="524">
        <v>0</v>
      </c>
      <c r="U49" s="520">
        <v>0</v>
      </c>
      <c r="V49" s="524">
        <v>0</v>
      </c>
      <c r="W49" s="540">
        <v>0</v>
      </c>
      <c r="X49" s="520">
        <v>0</v>
      </c>
      <c r="Y49" s="524">
        <v>0</v>
      </c>
      <c r="Z49" s="524">
        <v>0</v>
      </c>
      <c r="AA49" s="524">
        <v>0</v>
      </c>
      <c r="AB49" s="520">
        <v>0</v>
      </c>
      <c r="AC49" s="520">
        <v>0</v>
      </c>
      <c r="AD49" s="524">
        <v>0</v>
      </c>
      <c r="AE49" s="524">
        <v>0</v>
      </c>
      <c r="AF49" s="523">
        <v>0</v>
      </c>
      <c r="AG49" s="543">
        <v>0</v>
      </c>
      <c r="AH49" s="520">
        <v>0</v>
      </c>
      <c r="AI49" s="520">
        <v>0</v>
      </c>
      <c r="AJ49" s="520">
        <v>0</v>
      </c>
      <c r="AK49" s="520">
        <v>0</v>
      </c>
      <c r="AL49" s="520">
        <v>0</v>
      </c>
      <c r="AM49" s="524">
        <v>0</v>
      </c>
      <c r="AN49" s="520">
        <v>0</v>
      </c>
      <c r="AO49" s="520">
        <v>0</v>
      </c>
      <c r="AP49" s="520">
        <v>0</v>
      </c>
      <c r="AQ49" s="520">
        <v>0</v>
      </c>
      <c r="AR49" s="532">
        <v>0</v>
      </c>
      <c r="AS49" s="520">
        <v>0</v>
      </c>
      <c r="AT49" s="520">
        <v>0</v>
      </c>
      <c r="AU49" s="523">
        <v>0</v>
      </c>
      <c r="AV49" s="542">
        <v>0</v>
      </c>
      <c r="AW49" s="520">
        <v>0</v>
      </c>
      <c r="AX49" s="520">
        <v>0</v>
      </c>
      <c r="AY49" s="520">
        <v>0</v>
      </c>
      <c r="AZ49" s="520">
        <v>0</v>
      </c>
      <c r="BA49" s="520">
        <v>0</v>
      </c>
      <c r="BB49" s="520">
        <v>0</v>
      </c>
      <c r="BC49" s="532">
        <v>0</v>
      </c>
      <c r="BD49" s="520">
        <v>0</v>
      </c>
      <c r="BE49" s="520">
        <v>0</v>
      </c>
      <c r="BF49" s="520">
        <v>0</v>
      </c>
      <c r="BG49" s="524">
        <v>0</v>
      </c>
      <c r="BH49" s="520">
        <v>0</v>
      </c>
      <c r="BI49" s="524">
        <v>0</v>
      </c>
      <c r="BJ49" s="531">
        <v>0</v>
      </c>
      <c r="BK49" s="542">
        <v>0</v>
      </c>
      <c r="BL49" s="520">
        <v>0</v>
      </c>
      <c r="BM49" s="520">
        <v>0</v>
      </c>
      <c r="BN49" s="540">
        <v>0</v>
      </c>
      <c r="BO49" s="524">
        <v>0</v>
      </c>
      <c r="BP49" s="524">
        <v>0</v>
      </c>
      <c r="BQ49" s="524">
        <v>0</v>
      </c>
      <c r="BR49" s="524">
        <v>0</v>
      </c>
      <c r="BS49" s="524">
        <v>0</v>
      </c>
      <c r="BT49" s="524">
        <v>0</v>
      </c>
      <c r="BU49" s="524">
        <v>0</v>
      </c>
      <c r="BV49" s="524">
        <v>0</v>
      </c>
      <c r="BW49" s="524">
        <v>0</v>
      </c>
      <c r="BX49" s="524">
        <v>0</v>
      </c>
      <c r="BY49" s="549">
        <v>0</v>
      </c>
      <c r="BZ49" s="543">
        <v>0</v>
      </c>
      <c r="CA49" s="524">
        <v>0</v>
      </c>
      <c r="CB49" s="520">
        <v>0</v>
      </c>
      <c r="CC49" s="524">
        <v>0</v>
      </c>
      <c r="CD49" s="520">
        <v>0</v>
      </c>
      <c r="CE49" s="520">
        <v>0</v>
      </c>
      <c r="CF49" s="527">
        <v>0</v>
      </c>
      <c r="CG49" s="527">
        <v>0</v>
      </c>
      <c r="CH49" s="524">
        <v>0</v>
      </c>
      <c r="CI49" s="520">
        <v>0</v>
      </c>
      <c r="CJ49" s="522"/>
      <c r="CK49" s="505"/>
      <c r="CL49" s="527">
        <v>0</v>
      </c>
      <c r="CM49" s="527">
        <v>0</v>
      </c>
      <c r="CN49" s="552">
        <v>0</v>
      </c>
      <c r="CO49" s="526">
        <v>0</v>
      </c>
      <c r="CP49" s="524">
        <v>0</v>
      </c>
      <c r="CQ49" s="523">
        <v>0</v>
      </c>
      <c r="CR49" s="520">
        <v>0</v>
      </c>
      <c r="CS49" s="520">
        <v>0</v>
      </c>
      <c r="CT49" s="520">
        <v>0</v>
      </c>
      <c r="CU49" s="520">
        <v>0</v>
      </c>
      <c r="CV49" s="520">
        <v>0</v>
      </c>
      <c r="CW49" s="520">
        <v>0</v>
      </c>
      <c r="CX49" s="520">
        <v>0</v>
      </c>
      <c r="CY49" s="520">
        <v>0</v>
      </c>
      <c r="CZ49" s="520">
        <v>0</v>
      </c>
      <c r="DA49" s="520">
        <v>0</v>
      </c>
      <c r="DB49" s="523">
        <v>0</v>
      </c>
      <c r="DC49" s="520">
        <v>0</v>
      </c>
      <c r="DD49" s="520">
        <v>0</v>
      </c>
      <c r="DE49" s="520">
        <v>0</v>
      </c>
      <c r="DF49" s="524">
        <v>0</v>
      </c>
      <c r="DG49" s="524">
        <v>0</v>
      </c>
      <c r="DH49" s="524">
        <v>0</v>
      </c>
      <c r="DI49" s="524">
        <v>0</v>
      </c>
      <c r="DJ49" s="520">
        <v>0</v>
      </c>
      <c r="DK49" s="524">
        <v>0</v>
      </c>
      <c r="DL49" s="520">
        <v>0</v>
      </c>
      <c r="DM49" s="524">
        <v>0</v>
      </c>
      <c r="DN49" s="523">
        <v>0</v>
      </c>
      <c r="DO49" s="520">
        <v>0</v>
      </c>
      <c r="DP49" s="520">
        <v>0</v>
      </c>
      <c r="DQ49" s="520">
        <v>0</v>
      </c>
      <c r="DR49" s="520">
        <v>0</v>
      </c>
      <c r="DS49" s="523">
        <v>0</v>
      </c>
    </row>
    <row r="50" spans="1:123" ht="16.5" customHeight="1">
      <c r="A50" s="1117"/>
      <c r="B50" s="509" t="s">
        <v>353</v>
      </c>
      <c r="C50" s="516">
        <f t="shared" si="10"/>
        <v>0</v>
      </c>
      <c r="D50" s="505">
        <v>0</v>
      </c>
      <c r="E50" s="505">
        <v>0</v>
      </c>
      <c r="F50" s="505">
        <v>0</v>
      </c>
      <c r="G50" s="505">
        <v>0</v>
      </c>
      <c r="H50" s="507">
        <v>0</v>
      </c>
      <c r="I50" s="505">
        <v>0</v>
      </c>
      <c r="J50" s="505">
        <v>0</v>
      </c>
      <c r="K50" s="507">
        <v>0</v>
      </c>
      <c r="L50" s="532">
        <v>0</v>
      </c>
      <c r="M50" s="520">
        <v>0</v>
      </c>
      <c r="N50" s="505">
        <v>0</v>
      </c>
      <c r="O50" s="505">
        <v>0</v>
      </c>
      <c r="P50" s="527">
        <v>0</v>
      </c>
      <c r="Q50" s="534">
        <v>0</v>
      </c>
      <c r="R50" s="544">
        <v>0</v>
      </c>
      <c r="S50" s="533">
        <v>0</v>
      </c>
      <c r="T50" s="505">
        <v>0</v>
      </c>
      <c r="U50" s="507">
        <v>0</v>
      </c>
      <c r="V50" s="505">
        <v>0</v>
      </c>
      <c r="W50" s="522">
        <v>0</v>
      </c>
      <c r="X50" s="527">
        <v>0</v>
      </c>
      <c r="Y50" s="527">
        <v>0</v>
      </c>
      <c r="Z50" s="527">
        <v>0</v>
      </c>
      <c r="AA50" s="527">
        <v>0</v>
      </c>
      <c r="AB50" s="527">
        <v>0</v>
      </c>
      <c r="AC50" s="527">
        <v>0</v>
      </c>
      <c r="AD50" s="527">
        <v>0</v>
      </c>
      <c r="AE50" s="527">
        <v>0</v>
      </c>
      <c r="AF50" s="535">
        <v>0</v>
      </c>
      <c r="AG50" s="547">
        <v>0</v>
      </c>
      <c r="AH50" s="527">
        <v>0</v>
      </c>
      <c r="AI50" s="527">
        <v>0</v>
      </c>
      <c r="AJ50" s="527">
        <v>0</v>
      </c>
      <c r="AK50" s="527">
        <v>0</v>
      </c>
      <c r="AL50" s="527">
        <v>0</v>
      </c>
      <c r="AM50" s="527">
        <v>0</v>
      </c>
      <c r="AN50" s="533">
        <v>0</v>
      </c>
      <c r="AO50" s="527">
        <v>0</v>
      </c>
      <c r="AP50" s="527">
        <v>0</v>
      </c>
      <c r="AQ50" s="527">
        <v>0</v>
      </c>
      <c r="AR50" s="532">
        <v>0</v>
      </c>
      <c r="AS50" s="520">
        <v>0</v>
      </c>
      <c r="AT50" s="520">
        <v>0</v>
      </c>
      <c r="AU50" s="523">
        <v>0</v>
      </c>
      <c r="AV50" s="542">
        <v>0</v>
      </c>
      <c r="AW50" s="520">
        <v>0</v>
      </c>
      <c r="AX50" s="520">
        <v>0</v>
      </c>
      <c r="AY50" s="520">
        <v>0</v>
      </c>
      <c r="AZ50" s="520">
        <v>0</v>
      </c>
      <c r="BA50" s="520">
        <v>0</v>
      </c>
      <c r="BB50" s="520">
        <v>0</v>
      </c>
      <c r="BC50" s="532">
        <v>0</v>
      </c>
      <c r="BD50" s="520">
        <v>0</v>
      </c>
      <c r="BE50" s="520">
        <v>0</v>
      </c>
      <c r="BF50" s="520">
        <v>0</v>
      </c>
      <c r="BG50" s="520">
        <v>0</v>
      </c>
      <c r="BH50" s="520">
        <v>0</v>
      </c>
      <c r="BI50" s="520">
        <v>0</v>
      </c>
      <c r="BJ50" s="523">
        <v>0</v>
      </c>
      <c r="BK50" s="542">
        <v>0</v>
      </c>
      <c r="BL50" s="520">
        <v>0</v>
      </c>
      <c r="BM50" s="520">
        <v>0</v>
      </c>
      <c r="BN50" s="532">
        <v>0</v>
      </c>
      <c r="BO50" s="520">
        <v>0</v>
      </c>
      <c r="BP50" s="520">
        <v>0</v>
      </c>
      <c r="BQ50" s="520">
        <v>0</v>
      </c>
      <c r="BR50" s="520">
        <v>0</v>
      </c>
      <c r="BS50" s="520">
        <v>0</v>
      </c>
      <c r="BT50" s="520">
        <v>0</v>
      </c>
      <c r="BU50" s="520">
        <v>0</v>
      </c>
      <c r="BV50" s="520">
        <v>0</v>
      </c>
      <c r="BW50" s="520">
        <v>0</v>
      </c>
      <c r="BX50" s="520">
        <v>0</v>
      </c>
      <c r="BY50" s="549">
        <v>0</v>
      </c>
      <c r="BZ50" s="542">
        <v>0</v>
      </c>
      <c r="CA50" s="520">
        <v>0</v>
      </c>
      <c r="CB50" s="520">
        <v>0</v>
      </c>
      <c r="CC50" s="520">
        <v>0</v>
      </c>
      <c r="CD50" s="520">
        <v>0</v>
      </c>
      <c r="CE50" s="520">
        <v>0</v>
      </c>
      <c r="CF50" s="520">
        <v>0</v>
      </c>
      <c r="CG50" s="520">
        <v>0</v>
      </c>
      <c r="CH50" s="520">
        <v>0</v>
      </c>
      <c r="CI50" s="520">
        <v>0</v>
      </c>
      <c r="CJ50" s="532"/>
      <c r="CK50" s="520"/>
      <c r="CL50" s="520">
        <v>0</v>
      </c>
      <c r="CM50" s="520">
        <v>0</v>
      </c>
      <c r="CN50" s="523">
        <v>0</v>
      </c>
      <c r="CO50" s="532">
        <v>0</v>
      </c>
      <c r="CP50" s="520">
        <v>0</v>
      </c>
      <c r="CQ50" s="523">
        <v>0</v>
      </c>
      <c r="CR50" s="520">
        <v>0</v>
      </c>
      <c r="CS50" s="520">
        <v>0</v>
      </c>
      <c r="CT50" s="520">
        <v>0</v>
      </c>
      <c r="CU50" s="520">
        <v>0</v>
      </c>
      <c r="CV50" s="520">
        <v>0</v>
      </c>
      <c r="CW50" s="520">
        <v>0</v>
      </c>
      <c r="CX50" s="520">
        <v>0</v>
      </c>
      <c r="CY50" s="520">
        <v>0</v>
      </c>
      <c r="CZ50" s="520">
        <v>0</v>
      </c>
      <c r="DA50" s="520">
        <v>0</v>
      </c>
      <c r="DB50" s="523">
        <v>0</v>
      </c>
      <c r="DC50" s="520">
        <v>0</v>
      </c>
      <c r="DD50" s="520">
        <v>0</v>
      </c>
      <c r="DE50" s="520">
        <v>0</v>
      </c>
      <c r="DF50" s="520">
        <v>0</v>
      </c>
      <c r="DG50" s="520">
        <v>0</v>
      </c>
      <c r="DH50" s="520">
        <v>0</v>
      </c>
      <c r="DI50" s="520">
        <v>0</v>
      </c>
      <c r="DJ50" s="520">
        <v>0</v>
      </c>
      <c r="DK50" s="520">
        <v>0</v>
      </c>
      <c r="DL50" s="520">
        <v>0</v>
      </c>
      <c r="DM50" s="520">
        <v>0</v>
      </c>
      <c r="DN50" s="523">
        <v>0</v>
      </c>
      <c r="DO50" s="520">
        <v>0</v>
      </c>
      <c r="DP50" s="520">
        <v>0</v>
      </c>
      <c r="DQ50" s="520">
        <v>0</v>
      </c>
      <c r="DR50" s="520">
        <v>0</v>
      </c>
      <c r="DS50" s="523">
        <v>0</v>
      </c>
    </row>
    <row r="51" spans="1:123" ht="16.5" customHeight="1" thickBot="1">
      <c r="A51" s="1118"/>
      <c r="B51" s="510" t="s">
        <v>354</v>
      </c>
      <c r="C51" s="517">
        <f t="shared" si="10"/>
        <v>0</v>
      </c>
      <c r="D51" s="536">
        <v>0</v>
      </c>
      <c r="E51" s="536">
        <v>0</v>
      </c>
      <c r="F51" s="536">
        <v>0</v>
      </c>
      <c r="G51" s="536">
        <v>0</v>
      </c>
      <c r="H51" s="536">
        <v>0</v>
      </c>
      <c r="I51" s="536">
        <v>0</v>
      </c>
      <c r="J51" s="536">
        <v>0</v>
      </c>
      <c r="K51" s="536">
        <v>0</v>
      </c>
      <c r="L51" s="537">
        <v>0</v>
      </c>
      <c r="M51" s="536">
        <v>0</v>
      </c>
      <c r="N51" s="536">
        <v>0</v>
      </c>
      <c r="O51" s="536">
        <v>0</v>
      </c>
      <c r="P51" s="536">
        <v>0</v>
      </c>
      <c r="Q51" s="538">
        <v>0</v>
      </c>
      <c r="R51" s="545">
        <v>0</v>
      </c>
      <c r="S51" s="536">
        <v>0</v>
      </c>
      <c r="T51" s="536">
        <v>0</v>
      </c>
      <c r="U51" s="536">
        <v>0</v>
      </c>
      <c r="V51" s="536">
        <v>0</v>
      </c>
      <c r="W51" s="537">
        <v>0</v>
      </c>
      <c r="X51" s="536">
        <v>0</v>
      </c>
      <c r="Y51" s="536">
        <v>0</v>
      </c>
      <c r="Z51" s="536">
        <v>0</v>
      </c>
      <c r="AA51" s="536">
        <v>0</v>
      </c>
      <c r="AB51" s="536">
        <v>0</v>
      </c>
      <c r="AC51" s="536">
        <v>0</v>
      </c>
      <c r="AD51" s="536">
        <v>0</v>
      </c>
      <c r="AE51" s="536">
        <v>0</v>
      </c>
      <c r="AF51" s="538">
        <v>0</v>
      </c>
      <c r="AG51" s="545">
        <v>0</v>
      </c>
      <c r="AH51" s="536">
        <v>0</v>
      </c>
      <c r="AI51" s="536">
        <v>0</v>
      </c>
      <c r="AJ51" s="536">
        <v>0</v>
      </c>
      <c r="AK51" s="536">
        <v>0</v>
      </c>
      <c r="AL51" s="536">
        <v>0</v>
      </c>
      <c r="AM51" s="536">
        <v>0</v>
      </c>
      <c r="AN51" s="536">
        <v>0</v>
      </c>
      <c r="AO51" s="536">
        <v>0</v>
      </c>
      <c r="AP51" s="536">
        <v>0</v>
      </c>
      <c r="AQ51" s="536">
        <v>0</v>
      </c>
      <c r="AR51" s="537">
        <v>0</v>
      </c>
      <c r="AS51" s="536">
        <v>0</v>
      </c>
      <c r="AT51" s="536">
        <v>0</v>
      </c>
      <c r="AU51" s="538">
        <v>0</v>
      </c>
      <c r="AV51" s="545">
        <v>0</v>
      </c>
      <c r="AW51" s="536">
        <v>0</v>
      </c>
      <c r="AX51" s="536">
        <v>0</v>
      </c>
      <c r="AY51" s="536">
        <v>0</v>
      </c>
      <c r="AZ51" s="536">
        <v>0</v>
      </c>
      <c r="BA51" s="536">
        <v>0</v>
      </c>
      <c r="BB51" s="536">
        <v>0</v>
      </c>
      <c r="BC51" s="537">
        <v>0</v>
      </c>
      <c r="BD51" s="536">
        <v>0</v>
      </c>
      <c r="BE51" s="536">
        <v>0</v>
      </c>
      <c r="BF51" s="536">
        <v>0</v>
      </c>
      <c r="BG51" s="536">
        <v>0</v>
      </c>
      <c r="BH51" s="536">
        <v>0</v>
      </c>
      <c r="BI51" s="536">
        <v>0</v>
      </c>
      <c r="BJ51" s="538">
        <v>0</v>
      </c>
      <c r="BK51" s="545">
        <v>0</v>
      </c>
      <c r="BL51" s="536">
        <v>0</v>
      </c>
      <c r="BM51" s="536">
        <v>0</v>
      </c>
      <c r="BN51" s="537">
        <v>0</v>
      </c>
      <c r="BO51" s="536">
        <v>0</v>
      </c>
      <c r="BP51" s="536">
        <v>0</v>
      </c>
      <c r="BQ51" s="536">
        <v>0</v>
      </c>
      <c r="BR51" s="536">
        <v>0</v>
      </c>
      <c r="BS51" s="536">
        <v>0</v>
      </c>
      <c r="BT51" s="536">
        <v>0</v>
      </c>
      <c r="BU51" s="536">
        <v>0</v>
      </c>
      <c r="BV51" s="536">
        <v>0</v>
      </c>
      <c r="BW51" s="536">
        <v>0</v>
      </c>
      <c r="BX51" s="536">
        <v>0</v>
      </c>
      <c r="BY51" s="550">
        <v>0</v>
      </c>
      <c r="BZ51" s="545">
        <v>0</v>
      </c>
      <c r="CA51" s="536">
        <v>0</v>
      </c>
      <c r="CB51" s="536">
        <v>0</v>
      </c>
      <c r="CC51" s="536">
        <v>0</v>
      </c>
      <c r="CD51" s="536">
        <v>0</v>
      </c>
      <c r="CE51" s="536">
        <v>0</v>
      </c>
      <c r="CF51" s="536">
        <v>0</v>
      </c>
      <c r="CG51" s="536">
        <v>0</v>
      </c>
      <c r="CH51" s="536">
        <v>0</v>
      </c>
      <c r="CI51" s="536">
        <v>0</v>
      </c>
      <c r="CJ51" s="537"/>
      <c r="CK51" s="536"/>
      <c r="CL51" s="536">
        <v>0</v>
      </c>
      <c r="CM51" s="536">
        <v>0</v>
      </c>
      <c r="CN51" s="538">
        <v>0</v>
      </c>
      <c r="CO51" s="537">
        <v>0</v>
      </c>
      <c r="CP51" s="536">
        <v>0</v>
      </c>
      <c r="CQ51" s="538">
        <v>0</v>
      </c>
      <c r="CR51" s="536">
        <v>0</v>
      </c>
      <c r="CS51" s="536">
        <v>0</v>
      </c>
      <c r="CT51" s="536">
        <v>0</v>
      </c>
      <c r="CU51" s="536">
        <v>0</v>
      </c>
      <c r="CV51" s="536">
        <v>0</v>
      </c>
      <c r="CW51" s="536">
        <v>0</v>
      </c>
      <c r="CX51" s="536">
        <v>0</v>
      </c>
      <c r="CY51" s="536">
        <v>0</v>
      </c>
      <c r="CZ51" s="536">
        <v>0</v>
      </c>
      <c r="DA51" s="536">
        <v>0</v>
      </c>
      <c r="DB51" s="538">
        <v>0</v>
      </c>
      <c r="DC51" s="536">
        <v>0</v>
      </c>
      <c r="DD51" s="536">
        <v>0</v>
      </c>
      <c r="DE51" s="536">
        <v>0</v>
      </c>
      <c r="DF51" s="536">
        <v>0</v>
      </c>
      <c r="DG51" s="536">
        <v>0</v>
      </c>
      <c r="DH51" s="536">
        <v>0</v>
      </c>
      <c r="DI51" s="536">
        <v>0</v>
      </c>
      <c r="DJ51" s="536">
        <v>0</v>
      </c>
      <c r="DK51" s="536">
        <v>0</v>
      </c>
      <c r="DL51" s="536">
        <v>0</v>
      </c>
      <c r="DM51" s="536">
        <v>0</v>
      </c>
      <c r="DN51" s="538">
        <v>0</v>
      </c>
      <c r="DO51" s="536">
        <v>0</v>
      </c>
      <c r="DP51" s="536">
        <v>0</v>
      </c>
      <c r="DQ51" s="536">
        <v>0</v>
      </c>
      <c r="DR51" s="536">
        <v>0</v>
      </c>
      <c r="DS51" s="538">
        <v>0</v>
      </c>
    </row>
  </sheetData>
  <sheetProtection/>
  <mergeCells count="146">
    <mergeCell ref="C2:Q2"/>
    <mergeCell ref="C3:Q3"/>
    <mergeCell ref="DR6:DS6"/>
    <mergeCell ref="A20:B20"/>
    <mergeCell ref="R7:AF7"/>
    <mergeCell ref="AG7:AU7"/>
    <mergeCell ref="AV7:BJ7"/>
    <mergeCell ref="BK7:BY7"/>
    <mergeCell ref="BZ7:CN7"/>
    <mergeCell ref="CO7:CQ7"/>
    <mergeCell ref="DC7:DN7"/>
    <mergeCell ref="DG8:DG11"/>
    <mergeCell ref="DH8:DH11"/>
    <mergeCell ref="DI8:DI11"/>
    <mergeCell ref="DJ8:DJ11"/>
    <mergeCell ref="DK8:DK11"/>
    <mergeCell ref="DL8:DL11"/>
    <mergeCell ref="DB8:DB11"/>
    <mergeCell ref="DC8:DC11"/>
    <mergeCell ref="DD8:DD11"/>
    <mergeCell ref="DE8:DE11"/>
    <mergeCell ref="DF8:DF11"/>
    <mergeCell ref="DM8:DM11"/>
    <mergeCell ref="DN8:DN11"/>
    <mergeCell ref="CV8:CV11"/>
    <mergeCell ref="CW8:CW11"/>
    <mergeCell ref="CX8:CX11"/>
    <mergeCell ref="CY8:CY11"/>
    <mergeCell ref="CZ8:CZ11"/>
    <mergeCell ref="DA8:DA11"/>
    <mergeCell ref="CR8:CR11"/>
    <mergeCell ref="CS8:CS11"/>
    <mergeCell ref="CT8:CT11"/>
    <mergeCell ref="CU8:CU11"/>
    <mergeCell ref="CL8:CL11"/>
    <mergeCell ref="CM8:CM11"/>
    <mergeCell ref="CN8:CN11"/>
    <mergeCell ref="CO8:CO11"/>
    <mergeCell ref="CP8:CP11"/>
    <mergeCell ref="CQ8:CQ11"/>
    <mergeCell ref="CH8:CH11"/>
    <mergeCell ref="CI8:CI11"/>
    <mergeCell ref="CJ8:CJ11"/>
    <mergeCell ref="CK8:CK11"/>
    <mergeCell ref="CB8:CB11"/>
    <mergeCell ref="CC8:CC11"/>
    <mergeCell ref="CD8:CD11"/>
    <mergeCell ref="CE8:CE11"/>
    <mergeCell ref="CF8:CF11"/>
    <mergeCell ref="CG8:CG11"/>
    <mergeCell ref="BX8:BX11"/>
    <mergeCell ref="BY8:BY11"/>
    <mergeCell ref="BZ8:BZ11"/>
    <mergeCell ref="CA8:CA11"/>
    <mergeCell ref="BR8:BR11"/>
    <mergeCell ref="BS8:BS11"/>
    <mergeCell ref="BT8:BT11"/>
    <mergeCell ref="BU8:BU11"/>
    <mergeCell ref="BV8:BV11"/>
    <mergeCell ref="BW8:BW11"/>
    <mergeCell ref="BP8:BP11"/>
    <mergeCell ref="BH8:BH11"/>
    <mergeCell ref="BI8:BI11"/>
    <mergeCell ref="BJ8:BJ11"/>
    <mergeCell ref="BK8:BK11"/>
    <mergeCell ref="BQ8:BQ11"/>
    <mergeCell ref="BG8:BG11"/>
    <mergeCell ref="BN8:BN11"/>
    <mergeCell ref="BO8:BO11"/>
    <mergeCell ref="AZ8:AZ11"/>
    <mergeCell ref="BA8:BA11"/>
    <mergeCell ref="BB8:BB11"/>
    <mergeCell ref="BL8:BL11"/>
    <mergeCell ref="BM8:BM11"/>
    <mergeCell ref="BC8:BC11"/>
    <mergeCell ref="BD8:BD11"/>
    <mergeCell ref="BE8:BE11"/>
    <mergeCell ref="BF8:BF11"/>
    <mergeCell ref="AR8:AR11"/>
    <mergeCell ref="AS8:AS11"/>
    <mergeCell ref="AT8:AT11"/>
    <mergeCell ref="AU8:AU11"/>
    <mergeCell ref="AV8:AV11"/>
    <mergeCell ref="AW8:AW11"/>
    <mergeCell ref="AX8:AX11"/>
    <mergeCell ref="AY8:AY11"/>
    <mergeCell ref="AM8:AM11"/>
    <mergeCell ref="AN8:AN11"/>
    <mergeCell ref="AO8:AO11"/>
    <mergeCell ref="AP8:AP11"/>
    <mergeCell ref="AQ8:AQ11"/>
    <mergeCell ref="AF8:AF11"/>
    <mergeCell ref="AG8:AG11"/>
    <mergeCell ref="AH8:AH11"/>
    <mergeCell ref="AI8:AI11"/>
    <mergeCell ref="AJ8:AJ11"/>
    <mergeCell ref="AK8:AK11"/>
    <mergeCell ref="AL8:AL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S8:S11"/>
    <mergeCell ref="T8:T11"/>
    <mergeCell ref="U8:U11"/>
    <mergeCell ref="V8:V11"/>
    <mergeCell ref="L8:L11"/>
    <mergeCell ref="M8:M11"/>
    <mergeCell ref="N8:N11"/>
    <mergeCell ref="O8:O11"/>
    <mergeCell ref="P8:P11"/>
    <mergeCell ref="R8:R11"/>
    <mergeCell ref="A7:B11"/>
    <mergeCell ref="C7:C11"/>
    <mergeCell ref="I8:I11"/>
    <mergeCell ref="J8:J11"/>
    <mergeCell ref="K8:K11"/>
    <mergeCell ref="D7:P7"/>
    <mergeCell ref="A49:A51"/>
    <mergeCell ref="A13:A16"/>
    <mergeCell ref="A17:A19"/>
    <mergeCell ref="A21:A25"/>
    <mergeCell ref="A26:A30"/>
    <mergeCell ref="A41:A44"/>
    <mergeCell ref="A45:A48"/>
    <mergeCell ref="CR7:DB7"/>
    <mergeCell ref="A31:A40"/>
    <mergeCell ref="A12:B12"/>
    <mergeCell ref="G6:H6"/>
    <mergeCell ref="D8:D11"/>
    <mergeCell ref="E8:E11"/>
    <mergeCell ref="F8:F11"/>
    <mergeCell ref="G8:G11"/>
    <mergeCell ref="H8:H11"/>
    <mergeCell ref="Q8:Q11"/>
    <mergeCell ref="DR8:DR11"/>
    <mergeCell ref="DS8:DS11"/>
    <mergeCell ref="DO7:DS7"/>
    <mergeCell ref="DO8:DO11"/>
    <mergeCell ref="DP8:DP11"/>
    <mergeCell ref="DQ8:DQ11"/>
  </mergeCells>
  <printOptions/>
  <pageMargins left="2.17" right="0.75" top="1" bottom="0.75" header="0.354330708661417" footer="0.511811023622047"/>
  <pageSetup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Q31"/>
  <sheetViews>
    <sheetView zoomScale="75" zoomScaleNormal="75" zoomScalePageLayoutView="0" workbookViewId="0" topLeftCell="A1">
      <selection activeCell="H21" sqref="H21"/>
    </sheetView>
  </sheetViews>
  <sheetFormatPr defaultColWidth="9.140625" defaultRowHeight="17.25" customHeight="1"/>
  <cols>
    <col min="1" max="1" width="28.140625" style="69" customWidth="1"/>
    <col min="2" max="2" width="18.28125" style="69" customWidth="1"/>
    <col min="3" max="90" width="13.421875" style="69" customWidth="1"/>
    <col min="91" max="91" width="13.00390625" style="69" customWidth="1"/>
    <col min="92" max="101" width="12.28125" style="69" customWidth="1"/>
    <col min="102" max="121" width="13.421875" style="69" customWidth="1"/>
    <col min="122" max="16384" width="9.140625" style="69" customWidth="1"/>
  </cols>
  <sheetData>
    <row r="2" spans="1:116" ht="17.25" customHeight="1">
      <c r="A2" s="572"/>
      <c r="B2" s="1188" t="s">
        <v>412</v>
      </c>
      <c r="C2" s="1188"/>
      <c r="D2" s="1188"/>
      <c r="E2" s="1188"/>
      <c r="F2" s="1188"/>
      <c r="G2" s="1188"/>
      <c r="H2" s="1188"/>
      <c r="I2" s="1188"/>
      <c r="J2" s="1188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1135"/>
      <c r="X2" s="1135"/>
      <c r="Y2" s="1135"/>
      <c r="Z2" s="1135"/>
      <c r="AA2" s="1135"/>
      <c r="AB2" s="1135"/>
      <c r="AC2" s="1135"/>
      <c r="AD2" s="1135"/>
      <c r="AE2" s="1135"/>
      <c r="AF2" s="1135"/>
      <c r="AG2" s="1135"/>
      <c r="AH2" s="1135"/>
      <c r="AI2" s="1135"/>
      <c r="AJ2" s="1135"/>
      <c r="AK2" s="1135"/>
      <c r="AL2" s="1135"/>
      <c r="AM2" s="1135"/>
      <c r="AN2" s="1135"/>
      <c r="AO2" s="1135"/>
      <c r="AP2" s="1135"/>
      <c r="AQ2" s="1135"/>
      <c r="AR2" s="1135"/>
      <c r="AS2" s="1135"/>
      <c r="AT2" s="1135"/>
      <c r="AU2" s="1135"/>
      <c r="AV2" s="1135"/>
      <c r="AW2" s="1135"/>
      <c r="AX2" s="1135"/>
      <c r="AY2" s="1135"/>
      <c r="AZ2" s="1135"/>
      <c r="BA2" s="1135"/>
      <c r="BB2" s="1135"/>
      <c r="BC2" s="1135"/>
      <c r="BD2" s="1135"/>
      <c r="BE2" s="1135"/>
      <c r="BF2" s="1135"/>
      <c r="BG2" s="1135"/>
      <c r="BH2" s="1135"/>
      <c r="BI2" s="1135"/>
      <c r="BJ2" s="1135"/>
      <c r="BK2" s="1135"/>
      <c r="BL2" s="1135"/>
      <c r="BM2" s="1135"/>
      <c r="BN2" s="1135"/>
      <c r="BO2" s="1135"/>
      <c r="BP2" s="1135"/>
      <c r="BQ2" s="1135"/>
      <c r="BR2" s="1135"/>
      <c r="BS2" s="1135"/>
      <c r="BT2" s="1135"/>
      <c r="BU2" s="1135"/>
      <c r="BV2" s="1135"/>
      <c r="BW2" s="1135"/>
      <c r="BX2" s="1135"/>
      <c r="BY2" s="1135"/>
      <c r="BZ2" s="1135"/>
      <c r="CA2" s="1135"/>
      <c r="CB2" s="1135"/>
      <c r="CC2" s="1135"/>
      <c r="CD2" s="1135"/>
      <c r="CE2" s="1135"/>
      <c r="CF2" s="1135"/>
      <c r="CG2" s="1135"/>
      <c r="CH2" s="1135"/>
      <c r="CI2" s="1135"/>
      <c r="CJ2" s="1135"/>
      <c r="CK2" s="1135"/>
      <c r="CL2" s="1135"/>
      <c r="CM2" s="1135"/>
      <c r="CN2" s="1135"/>
      <c r="CO2" s="1135"/>
      <c r="CP2" s="1135"/>
      <c r="CQ2" s="1135"/>
      <c r="CR2" s="1135"/>
      <c r="CS2" s="1135"/>
      <c r="CT2" s="1135"/>
      <c r="CU2" s="1135"/>
      <c r="CV2" s="1135"/>
      <c r="CW2" s="1135"/>
      <c r="CX2" s="1135"/>
      <c r="CY2" s="1135"/>
      <c r="CZ2" s="1135"/>
      <c r="DA2" s="1135"/>
      <c r="DB2" s="1135"/>
      <c r="DC2" s="1135"/>
      <c r="DD2" s="1135"/>
      <c r="DE2" s="1135"/>
      <c r="DF2" s="1135"/>
      <c r="DG2" s="1135"/>
      <c r="DH2" s="1135"/>
      <c r="DI2" s="1135"/>
      <c r="DJ2" s="1135"/>
      <c r="DK2" s="1135"/>
      <c r="DL2" s="68"/>
    </row>
    <row r="3" spans="1:116" ht="17.25" customHeight="1">
      <c r="A3" s="573"/>
      <c r="B3" s="1189" t="s">
        <v>402</v>
      </c>
      <c r="C3" s="1189"/>
      <c r="D3" s="1189"/>
      <c r="E3" s="1189"/>
      <c r="F3" s="1189"/>
      <c r="G3" s="1189"/>
      <c r="H3" s="1189"/>
      <c r="I3" s="1189"/>
      <c r="J3" s="1189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8"/>
      <c r="AL3" s="1138"/>
      <c r="AM3" s="1138"/>
      <c r="AN3" s="1138"/>
      <c r="AO3" s="1138"/>
      <c r="AP3" s="1138"/>
      <c r="AQ3" s="1138"/>
      <c r="AR3" s="1138"/>
      <c r="AS3" s="1138"/>
      <c r="AT3" s="1138"/>
      <c r="AU3" s="1138"/>
      <c r="AV3" s="1138"/>
      <c r="AW3" s="1138"/>
      <c r="AX3" s="1138"/>
      <c r="AY3" s="1138"/>
      <c r="AZ3" s="1138"/>
      <c r="BA3" s="1138"/>
      <c r="BB3" s="1138"/>
      <c r="BC3" s="1138"/>
      <c r="BD3" s="1138"/>
      <c r="BE3" s="1138"/>
      <c r="BF3" s="1138"/>
      <c r="BG3" s="1138"/>
      <c r="BH3" s="1138"/>
      <c r="BI3" s="1138"/>
      <c r="BJ3" s="1138"/>
      <c r="BK3" s="1138"/>
      <c r="BL3" s="1138"/>
      <c r="BM3" s="1138"/>
      <c r="BN3" s="1138"/>
      <c r="BO3" s="1138"/>
      <c r="BP3" s="1138"/>
      <c r="BQ3" s="1138"/>
      <c r="BR3" s="1138"/>
      <c r="BS3" s="1138"/>
      <c r="BT3" s="1138"/>
      <c r="BU3" s="1138"/>
      <c r="BV3" s="1138"/>
      <c r="BW3" s="1138"/>
      <c r="BX3" s="1138"/>
      <c r="BY3" s="1138"/>
      <c r="BZ3" s="1138"/>
      <c r="CA3" s="1138"/>
      <c r="CB3" s="1138"/>
      <c r="CC3" s="1138"/>
      <c r="CD3" s="1138"/>
      <c r="CE3" s="1138"/>
      <c r="CF3" s="1138"/>
      <c r="CG3" s="1138"/>
      <c r="CH3" s="1138"/>
      <c r="CI3" s="1138"/>
      <c r="CJ3" s="1138"/>
      <c r="CK3" s="1138"/>
      <c r="CL3" s="1138"/>
      <c r="CM3" s="1138"/>
      <c r="CN3" s="1138"/>
      <c r="CO3" s="1138"/>
      <c r="CP3" s="1138"/>
      <c r="CQ3" s="1138"/>
      <c r="CR3" s="1138"/>
      <c r="CS3" s="1138"/>
      <c r="CT3" s="1138"/>
      <c r="CU3" s="1138"/>
      <c r="CV3" s="1138"/>
      <c r="CW3" s="1138"/>
      <c r="CX3" s="1138"/>
      <c r="CY3" s="1138"/>
      <c r="CZ3" s="1138"/>
      <c r="DA3" s="1138"/>
      <c r="DB3" s="1138"/>
      <c r="DC3" s="1138"/>
      <c r="DD3" s="1138"/>
      <c r="DE3" s="1138"/>
      <c r="DF3" s="1138"/>
      <c r="DG3" s="1138"/>
      <c r="DH3" s="1138"/>
      <c r="DI3" s="1138"/>
      <c r="DJ3" s="1138"/>
      <c r="DK3" s="1138"/>
      <c r="DL3" s="70"/>
    </row>
    <row r="4" spans="1:116" ht="17.2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</row>
    <row r="5" spans="1:116" s="74" customFormat="1" ht="17.25" customHeight="1">
      <c r="A5" s="72"/>
      <c r="B5" s="72"/>
      <c r="C5" s="73"/>
      <c r="D5" s="72"/>
      <c r="E5" s="72"/>
      <c r="F5" s="72"/>
      <c r="G5" s="72"/>
      <c r="H5" s="72"/>
      <c r="I5" s="72"/>
      <c r="J5" s="72"/>
      <c r="K5" s="1140"/>
      <c r="L5" s="1140"/>
      <c r="M5" s="1140"/>
      <c r="N5" s="1140"/>
      <c r="O5" s="1140"/>
      <c r="P5" s="1140"/>
      <c r="Q5" s="1140"/>
      <c r="R5" s="1140"/>
      <c r="S5" s="1140"/>
      <c r="T5" s="1140"/>
      <c r="U5" s="1140"/>
      <c r="V5" s="1140"/>
      <c r="W5" s="1140"/>
      <c r="X5" s="1140"/>
      <c r="Y5" s="1140"/>
      <c r="Z5" s="1140"/>
      <c r="AA5" s="1140"/>
      <c r="AB5" s="1140"/>
      <c r="AC5" s="1140"/>
      <c r="AD5" s="1140"/>
      <c r="AE5" s="1140"/>
      <c r="AF5" s="1140"/>
      <c r="AG5" s="1140"/>
      <c r="AH5" s="1140"/>
      <c r="AI5" s="1140"/>
      <c r="AJ5" s="1140"/>
      <c r="AK5" s="1140"/>
      <c r="AL5" s="1140"/>
      <c r="AM5" s="1140"/>
      <c r="AN5" s="1140"/>
      <c r="AO5" s="1140"/>
      <c r="AP5" s="1140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1140"/>
      <c r="BC5" s="1140"/>
      <c r="BD5" s="1140"/>
      <c r="BE5" s="1140"/>
      <c r="BF5" s="1140"/>
      <c r="BG5" s="1140"/>
      <c r="BH5" s="1140"/>
      <c r="BI5" s="1140"/>
      <c r="BJ5" s="1140"/>
      <c r="BK5" s="1140"/>
      <c r="BL5" s="1140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1140"/>
      <c r="BY5" s="1140"/>
      <c r="BZ5" s="1140"/>
      <c r="CA5" s="1140"/>
      <c r="CB5" s="1140"/>
      <c r="CC5" s="1140"/>
      <c r="CD5" s="1140"/>
      <c r="CE5" s="1140"/>
      <c r="CF5" s="1140"/>
      <c r="CG5" s="1140"/>
      <c r="CH5" s="1140"/>
      <c r="CI5" s="1140"/>
      <c r="CJ5" s="1140"/>
      <c r="CK5" s="1140"/>
      <c r="CL5" s="1140"/>
      <c r="CM5" s="1140"/>
      <c r="CN5" s="1140"/>
      <c r="CO5" s="1140"/>
      <c r="CP5" s="1140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</row>
    <row r="6" spans="1:121" s="597" customFormat="1" ht="17.25" customHeight="1" thickBot="1">
      <c r="A6" s="592"/>
      <c r="B6" s="592"/>
      <c r="C6" s="1139"/>
      <c r="D6" s="1139"/>
      <c r="E6" s="592"/>
      <c r="F6" s="592"/>
      <c r="G6" s="594"/>
      <c r="H6" s="594"/>
      <c r="I6" s="595"/>
      <c r="J6" s="596" t="s">
        <v>43</v>
      </c>
      <c r="K6" s="595" t="s">
        <v>46</v>
      </c>
      <c r="L6" s="595"/>
      <c r="M6" s="592"/>
      <c r="N6" s="592"/>
      <c r="O6" s="1139"/>
      <c r="P6" s="1139"/>
      <c r="Q6" s="1139"/>
      <c r="S6" s="594"/>
      <c r="T6" s="596" t="s">
        <v>43</v>
      </c>
      <c r="U6" s="595" t="s">
        <v>46</v>
      </c>
      <c r="V6" s="596"/>
      <c r="W6" s="595"/>
      <c r="X6" s="592"/>
      <c r="Y6" s="592"/>
      <c r="Z6" s="1139"/>
      <c r="AA6" s="1139"/>
      <c r="AB6" s="1139"/>
      <c r="AC6" s="1139"/>
      <c r="AD6" s="596" t="s">
        <v>43</v>
      </c>
      <c r="AE6" s="595" t="s">
        <v>46</v>
      </c>
      <c r="AF6" s="595"/>
      <c r="AG6" s="595"/>
      <c r="AH6" s="596"/>
      <c r="AI6" s="595"/>
      <c r="AJ6" s="1139"/>
      <c r="AK6" s="1139"/>
      <c r="AL6" s="1139"/>
      <c r="AN6" s="596" t="s">
        <v>43</v>
      </c>
      <c r="AO6" s="595" t="s">
        <v>46</v>
      </c>
      <c r="AP6" s="595"/>
      <c r="AQ6" s="595"/>
      <c r="AR6" s="595"/>
      <c r="AS6" s="592"/>
      <c r="AT6" s="596"/>
      <c r="AU6" s="595"/>
      <c r="AV6" s="595"/>
      <c r="AW6" s="595"/>
      <c r="AX6" s="593" t="s">
        <v>43</v>
      </c>
      <c r="AY6" s="594" t="s">
        <v>46</v>
      </c>
      <c r="AZ6" s="594"/>
      <c r="BA6" s="594"/>
      <c r="BB6" s="1139"/>
      <c r="BC6" s="1139"/>
      <c r="BD6" s="592"/>
      <c r="BE6" s="592"/>
      <c r="BF6" s="593"/>
      <c r="BG6" s="594"/>
      <c r="BH6" s="596" t="s">
        <v>43</v>
      </c>
      <c r="BI6" s="595" t="s">
        <v>46</v>
      </c>
      <c r="BJ6" s="594"/>
      <c r="BK6" s="595"/>
      <c r="BL6" s="595"/>
      <c r="BM6" s="1139"/>
      <c r="BN6" s="1139"/>
      <c r="BO6" s="592"/>
      <c r="BP6" s="592"/>
      <c r="BQ6" s="595"/>
      <c r="BR6" s="596" t="s">
        <v>43</v>
      </c>
      <c r="BS6" s="595" t="s">
        <v>46</v>
      </c>
      <c r="BU6" s="594"/>
      <c r="BV6" s="595"/>
      <c r="BW6" s="595"/>
      <c r="BX6" s="595"/>
      <c r="BY6" s="595"/>
      <c r="BZ6" s="592"/>
      <c r="CA6" s="592"/>
      <c r="CB6" s="596" t="s">
        <v>43</v>
      </c>
      <c r="CC6" s="595" t="s">
        <v>46</v>
      </c>
      <c r="CD6" s="596"/>
      <c r="CE6" s="595"/>
      <c r="CF6" s="594"/>
      <c r="CG6" s="595"/>
      <c r="CH6" s="598"/>
      <c r="CI6" s="595"/>
      <c r="CJ6" s="595"/>
      <c r="CK6" s="592"/>
      <c r="CL6" s="596" t="s">
        <v>43</v>
      </c>
      <c r="CM6" s="595" t="s">
        <v>46</v>
      </c>
      <c r="CN6" s="594"/>
      <c r="CO6" s="595"/>
      <c r="CP6" s="596"/>
      <c r="CQ6" s="595"/>
      <c r="CR6" s="595"/>
      <c r="CS6" s="592"/>
      <c r="CT6" s="592"/>
      <c r="CU6" s="595"/>
      <c r="CV6" s="596"/>
      <c r="CW6" s="596" t="s">
        <v>43</v>
      </c>
      <c r="CX6" s="595" t="s">
        <v>46</v>
      </c>
      <c r="CY6" s="594"/>
      <c r="CZ6" s="595"/>
      <c r="DA6" s="596"/>
      <c r="DB6" s="595"/>
      <c r="DC6" s="595"/>
      <c r="DD6" s="592"/>
      <c r="DE6" s="592"/>
      <c r="DF6" s="596"/>
      <c r="DG6" s="596" t="s">
        <v>43</v>
      </c>
      <c r="DH6" s="595" t="s">
        <v>46</v>
      </c>
      <c r="DJ6" s="594"/>
      <c r="DK6" s="595"/>
      <c r="DL6" s="596"/>
      <c r="DM6" s="595"/>
      <c r="DN6" s="596"/>
      <c r="DO6" s="595"/>
      <c r="DP6" s="596"/>
      <c r="DQ6" s="596" t="s">
        <v>43</v>
      </c>
    </row>
    <row r="7" spans="1:121" ht="17.25" customHeight="1">
      <c r="A7" s="1143" t="s">
        <v>406</v>
      </c>
      <c r="B7" s="1144" t="s">
        <v>0</v>
      </c>
      <c r="C7" s="1145" t="s">
        <v>45</v>
      </c>
      <c r="D7" s="1145"/>
      <c r="E7" s="1145"/>
      <c r="F7" s="1145"/>
      <c r="G7" s="1145"/>
      <c r="H7" s="1145"/>
      <c r="I7" s="1145"/>
      <c r="J7" s="1146"/>
      <c r="K7" s="1173" t="s">
        <v>45</v>
      </c>
      <c r="L7" s="1174"/>
      <c r="M7" s="1174"/>
      <c r="N7" s="1174"/>
      <c r="O7" s="1174"/>
      <c r="P7" s="1174"/>
      <c r="Q7" s="1174"/>
      <c r="R7" s="1174"/>
      <c r="S7" s="1174"/>
      <c r="T7" s="1175"/>
      <c r="U7" s="1173" t="s">
        <v>45</v>
      </c>
      <c r="V7" s="1174"/>
      <c r="W7" s="1174"/>
      <c r="X7" s="1174"/>
      <c r="Y7" s="1174"/>
      <c r="Z7" s="1174"/>
      <c r="AA7" s="1174"/>
      <c r="AB7" s="1174"/>
      <c r="AC7" s="1174"/>
      <c r="AD7" s="1175"/>
      <c r="AE7" s="1173" t="s">
        <v>45</v>
      </c>
      <c r="AF7" s="1174"/>
      <c r="AG7" s="1174"/>
      <c r="AH7" s="1174"/>
      <c r="AI7" s="1174"/>
      <c r="AJ7" s="1174"/>
      <c r="AK7" s="1174"/>
      <c r="AL7" s="1174"/>
      <c r="AM7" s="1174"/>
      <c r="AN7" s="1175"/>
      <c r="AO7" s="1173" t="s">
        <v>45</v>
      </c>
      <c r="AP7" s="1174"/>
      <c r="AQ7" s="1174"/>
      <c r="AR7" s="1174"/>
      <c r="AS7" s="1174"/>
      <c r="AT7" s="1174"/>
      <c r="AU7" s="1174"/>
      <c r="AV7" s="1174"/>
      <c r="AW7" s="1174"/>
      <c r="AX7" s="1174"/>
      <c r="AY7" s="1173" t="s">
        <v>45</v>
      </c>
      <c r="AZ7" s="1174"/>
      <c r="BA7" s="1174"/>
      <c r="BB7" s="1174"/>
      <c r="BC7" s="1174"/>
      <c r="BD7" s="1174"/>
      <c r="BE7" s="1174"/>
      <c r="BF7" s="1174"/>
      <c r="BG7" s="1174"/>
      <c r="BH7" s="1175"/>
      <c r="BI7" s="1173" t="s">
        <v>45</v>
      </c>
      <c r="BJ7" s="1174"/>
      <c r="BK7" s="1174"/>
      <c r="BL7" s="1174"/>
      <c r="BM7" s="1174"/>
      <c r="BN7" s="1174"/>
      <c r="BO7" s="1174"/>
      <c r="BP7" s="1174"/>
      <c r="BQ7" s="1174"/>
      <c r="BR7" s="1175"/>
      <c r="BS7" s="1173" t="s">
        <v>45</v>
      </c>
      <c r="BT7" s="1176"/>
      <c r="BU7" s="1176"/>
      <c r="BV7" s="1176"/>
      <c r="BW7" s="1176"/>
      <c r="BX7" s="1176"/>
      <c r="BY7" s="1176"/>
      <c r="BZ7" s="1176"/>
      <c r="CA7" s="1176"/>
      <c r="CB7" s="1177"/>
      <c r="CC7" s="1173" t="s">
        <v>45</v>
      </c>
      <c r="CD7" s="1176"/>
      <c r="CE7" s="1176"/>
      <c r="CF7" s="1176"/>
      <c r="CG7" s="1176"/>
      <c r="CH7" s="1176"/>
      <c r="CI7" s="1176"/>
      <c r="CJ7" s="1176"/>
      <c r="CK7" s="1176"/>
      <c r="CL7" s="1177"/>
      <c r="CM7" s="1173" t="s">
        <v>45</v>
      </c>
      <c r="CN7" s="1174"/>
      <c r="CO7" s="1174"/>
      <c r="CP7" s="1175"/>
      <c r="CQ7" s="1173" t="s">
        <v>259</v>
      </c>
      <c r="CR7" s="1174"/>
      <c r="CS7" s="1174"/>
      <c r="CT7" s="1174"/>
      <c r="CU7" s="1174"/>
      <c r="CV7" s="1174"/>
      <c r="CW7" s="1175"/>
      <c r="CX7" s="1173" t="s">
        <v>259</v>
      </c>
      <c r="CY7" s="1174"/>
      <c r="CZ7" s="1174"/>
      <c r="DA7" s="1175"/>
      <c r="DB7" s="1173" t="s">
        <v>269</v>
      </c>
      <c r="DC7" s="1174"/>
      <c r="DD7" s="1174"/>
      <c r="DE7" s="1174"/>
      <c r="DF7" s="1174"/>
      <c r="DG7" s="1175"/>
      <c r="DH7" s="1173" t="s">
        <v>269</v>
      </c>
      <c r="DI7" s="1174"/>
      <c r="DJ7" s="1174"/>
      <c r="DK7" s="1174"/>
      <c r="DL7" s="1175"/>
      <c r="DM7" s="1173" t="s">
        <v>426</v>
      </c>
      <c r="DN7" s="1174"/>
      <c r="DO7" s="1174"/>
      <c r="DP7" s="1174"/>
      <c r="DQ7" s="1175"/>
    </row>
    <row r="8" spans="1:121" ht="17.25" customHeight="1">
      <c r="A8" s="1117"/>
      <c r="B8" s="1137"/>
      <c r="C8" s="1136" t="s">
        <v>88</v>
      </c>
      <c r="D8" s="1136" t="s">
        <v>165</v>
      </c>
      <c r="E8" s="1136" t="s">
        <v>149</v>
      </c>
      <c r="F8" s="1136" t="s">
        <v>240</v>
      </c>
      <c r="G8" s="1136" t="s">
        <v>166</v>
      </c>
      <c r="H8" s="1136" t="s">
        <v>81</v>
      </c>
      <c r="I8" s="1136" t="s">
        <v>248</v>
      </c>
      <c r="J8" s="1141" t="s">
        <v>82</v>
      </c>
      <c r="K8" s="1116" t="s">
        <v>167</v>
      </c>
      <c r="L8" s="1136" t="s">
        <v>93</v>
      </c>
      <c r="M8" s="1136" t="s">
        <v>91</v>
      </c>
      <c r="N8" s="1136" t="s">
        <v>80</v>
      </c>
      <c r="O8" s="1136" t="s">
        <v>249</v>
      </c>
      <c r="P8" s="1136" t="s">
        <v>168</v>
      </c>
      <c r="Q8" s="1136" t="s">
        <v>113</v>
      </c>
      <c r="R8" s="1136" t="s">
        <v>285</v>
      </c>
      <c r="S8" s="1136" t="s">
        <v>136</v>
      </c>
      <c r="T8" s="1141" t="s">
        <v>169</v>
      </c>
      <c r="U8" s="1155" t="s">
        <v>164</v>
      </c>
      <c r="V8" s="1136" t="s">
        <v>73</v>
      </c>
      <c r="W8" s="1151" t="s">
        <v>156</v>
      </c>
      <c r="X8" s="1136" t="s">
        <v>74</v>
      </c>
      <c r="Y8" s="1136" t="s">
        <v>150</v>
      </c>
      <c r="Z8" s="1136" t="s">
        <v>250</v>
      </c>
      <c r="AA8" s="1136" t="s">
        <v>155</v>
      </c>
      <c r="AB8" s="1136" t="s">
        <v>224</v>
      </c>
      <c r="AC8" s="1136" t="s">
        <v>85</v>
      </c>
      <c r="AD8" s="1141" t="s">
        <v>225</v>
      </c>
      <c r="AE8" s="1116" t="s">
        <v>170</v>
      </c>
      <c r="AF8" s="1151" t="s">
        <v>171</v>
      </c>
      <c r="AG8" s="1136" t="s">
        <v>251</v>
      </c>
      <c r="AH8" s="1136" t="s">
        <v>173</v>
      </c>
      <c r="AI8" s="1151" t="s">
        <v>142</v>
      </c>
      <c r="AJ8" s="1136" t="s">
        <v>160</v>
      </c>
      <c r="AK8" s="1136" t="s">
        <v>161</v>
      </c>
      <c r="AL8" s="1136" t="s">
        <v>151</v>
      </c>
      <c r="AM8" s="1136" t="s">
        <v>174</v>
      </c>
      <c r="AN8" s="1141" t="s">
        <v>175</v>
      </c>
      <c r="AO8" s="1116" t="s">
        <v>87</v>
      </c>
      <c r="AP8" s="1136" t="s">
        <v>176</v>
      </c>
      <c r="AQ8" s="1151" t="s">
        <v>226</v>
      </c>
      <c r="AR8" s="1136" t="s">
        <v>177</v>
      </c>
      <c r="AS8" s="1136" t="s">
        <v>84</v>
      </c>
      <c r="AT8" s="1136" t="s">
        <v>178</v>
      </c>
      <c r="AU8" s="1151" t="s">
        <v>152</v>
      </c>
      <c r="AV8" s="1136" t="s">
        <v>89</v>
      </c>
      <c r="AW8" s="1136" t="s">
        <v>86</v>
      </c>
      <c r="AX8" s="1157" t="s">
        <v>114</v>
      </c>
      <c r="AY8" s="1116" t="s">
        <v>228</v>
      </c>
      <c r="AZ8" s="1136" t="s">
        <v>227</v>
      </c>
      <c r="BA8" s="1157" t="s">
        <v>179</v>
      </c>
      <c r="BB8" s="1136" t="s">
        <v>229</v>
      </c>
      <c r="BC8" s="1136" t="s">
        <v>180</v>
      </c>
      <c r="BD8" s="1136" t="s">
        <v>153</v>
      </c>
      <c r="BE8" s="1136" t="s">
        <v>154</v>
      </c>
      <c r="BF8" s="1136" t="s">
        <v>181</v>
      </c>
      <c r="BG8" s="1151" t="s">
        <v>75</v>
      </c>
      <c r="BH8" s="1141" t="s">
        <v>182</v>
      </c>
      <c r="BI8" s="1116" t="s">
        <v>183</v>
      </c>
      <c r="BJ8" s="1136" t="s">
        <v>184</v>
      </c>
      <c r="BK8" s="1136" t="s">
        <v>77</v>
      </c>
      <c r="BL8" s="1157" t="s">
        <v>76</v>
      </c>
      <c r="BM8" s="1136" t="s">
        <v>185</v>
      </c>
      <c r="BN8" s="1136" t="s">
        <v>186</v>
      </c>
      <c r="BO8" s="1136" t="s">
        <v>187</v>
      </c>
      <c r="BP8" s="1136" t="s">
        <v>188</v>
      </c>
      <c r="BQ8" s="1136" t="s">
        <v>189</v>
      </c>
      <c r="BR8" s="1141" t="s">
        <v>190</v>
      </c>
      <c r="BS8" s="1116" t="s">
        <v>191</v>
      </c>
      <c r="BT8" s="1136" t="s">
        <v>192</v>
      </c>
      <c r="BU8" s="1136" t="s">
        <v>252</v>
      </c>
      <c r="BV8" s="1136" t="s">
        <v>194</v>
      </c>
      <c r="BW8" s="1136" t="s">
        <v>195</v>
      </c>
      <c r="BX8" s="1136" t="s">
        <v>253</v>
      </c>
      <c r="BY8" s="1136" t="s">
        <v>197</v>
      </c>
      <c r="BZ8" s="1136" t="s">
        <v>198</v>
      </c>
      <c r="CA8" s="1136" t="s">
        <v>232</v>
      </c>
      <c r="CB8" s="1141" t="s">
        <v>199</v>
      </c>
      <c r="CC8" s="1116" t="s">
        <v>200</v>
      </c>
      <c r="CD8" s="1136" t="s">
        <v>78</v>
      </c>
      <c r="CE8" s="1136" t="s">
        <v>231</v>
      </c>
      <c r="CF8" s="1136" t="s">
        <v>202</v>
      </c>
      <c r="CG8" s="1136" t="s">
        <v>157</v>
      </c>
      <c r="CH8" s="1136" t="s">
        <v>203</v>
      </c>
      <c r="CI8" s="1136" t="s">
        <v>256</v>
      </c>
      <c r="CJ8" s="1136" t="s">
        <v>205</v>
      </c>
      <c r="CK8" s="1136" t="s">
        <v>257</v>
      </c>
      <c r="CL8" s="1141" t="s">
        <v>254</v>
      </c>
      <c r="CM8" s="1151" t="s">
        <v>163</v>
      </c>
      <c r="CN8" s="1136" t="s">
        <v>207</v>
      </c>
      <c r="CO8" s="1136" t="s">
        <v>255</v>
      </c>
      <c r="CP8" s="1141" t="s">
        <v>79</v>
      </c>
      <c r="CQ8" s="1116" t="s">
        <v>101</v>
      </c>
      <c r="CR8" s="1136" t="s">
        <v>237</v>
      </c>
      <c r="CS8" s="1136" t="s">
        <v>210</v>
      </c>
      <c r="CT8" s="1136" t="s">
        <v>211</v>
      </c>
      <c r="CU8" s="1136" t="s">
        <v>100</v>
      </c>
      <c r="CV8" s="1136" t="s">
        <v>258</v>
      </c>
      <c r="CW8" s="1159" t="s">
        <v>235</v>
      </c>
      <c r="CX8" s="1151" t="s">
        <v>71</v>
      </c>
      <c r="CY8" s="1136" t="s">
        <v>70</v>
      </c>
      <c r="CZ8" s="1136" t="s">
        <v>213</v>
      </c>
      <c r="DA8" s="1141" t="s">
        <v>214</v>
      </c>
      <c r="DB8" s="1116" t="s">
        <v>215</v>
      </c>
      <c r="DC8" s="1136" t="s">
        <v>216</v>
      </c>
      <c r="DD8" s="1136" t="s">
        <v>217</v>
      </c>
      <c r="DE8" s="1136" t="s">
        <v>218</v>
      </c>
      <c r="DF8" s="1136" t="s">
        <v>219</v>
      </c>
      <c r="DG8" s="1141" t="s">
        <v>220</v>
      </c>
      <c r="DH8" s="1151" t="s">
        <v>239</v>
      </c>
      <c r="DI8" s="1136" t="s">
        <v>69</v>
      </c>
      <c r="DJ8" s="1136" t="s">
        <v>222</v>
      </c>
      <c r="DK8" s="1136" t="s">
        <v>270</v>
      </c>
      <c r="DL8" s="1141" t="s">
        <v>364</v>
      </c>
      <c r="DM8" s="1116" t="s">
        <v>378</v>
      </c>
      <c r="DN8" s="1136" t="s">
        <v>379</v>
      </c>
      <c r="DO8" s="1136" t="s">
        <v>380</v>
      </c>
      <c r="DP8" s="1136" t="s">
        <v>381</v>
      </c>
      <c r="DQ8" s="1141" t="s">
        <v>364</v>
      </c>
    </row>
    <row r="9" spans="1:121" ht="17.25" customHeight="1">
      <c r="A9" s="1117"/>
      <c r="B9" s="1137"/>
      <c r="C9" s="1137"/>
      <c r="D9" s="1137"/>
      <c r="E9" s="1137"/>
      <c r="F9" s="1137"/>
      <c r="G9" s="1137"/>
      <c r="H9" s="1137"/>
      <c r="I9" s="1137"/>
      <c r="J9" s="1142"/>
      <c r="K9" s="1117"/>
      <c r="L9" s="1137"/>
      <c r="M9" s="1137"/>
      <c r="N9" s="1137"/>
      <c r="O9" s="1137"/>
      <c r="P9" s="1137"/>
      <c r="Q9" s="1137"/>
      <c r="R9" s="1137"/>
      <c r="S9" s="1137"/>
      <c r="T9" s="1142"/>
      <c r="U9" s="1156"/>
      <c r="V9" s="1137"/>
      <c r="W9" s="1152"/>
      <c r="X9" s="1137"/>
      <c r="Y9" s="1137"/>
      <c r="Z9" s="1137"/>
      <c r="AA9" s="1137"/>
      <c r="AB9" s="1137"/>
      <c r="AC9" s="1137"/>
      <c r="AD9" s="1142"/>
      <c r="AE9" s="1117"/>
      <c r="AF9" s="1152"/>
      <c r="AG9" s="1137"/>
      <c r="AH9" s="1137"/>
      <c r="AI9" s="1152"/>
      <c r="AJ9" s="1137"/>
      <c r="AK9" s="1137"/>
      <c r="AL9" s="1137"/>
      <c r="AM9" s="1137"/>
      <c r="AN9" s="1142"/>
      <c r="AO9" s="1117"/>
      <c r="AP9" s="1137"/>
      <c r="AQ9" s="1152"/>
      <c r="AR9" s="1137"/>
      <c r="AS9" s="1137"/>
      <c r="AT9" s="1137"/>
      <c r="AU9" s="1152"/>
      <c r="AV9" s="1137"/>
      <c r="AW9" s="1137"/>
      <c r="AX9" s="1158"/>
      <c r="AY9" s="1117"/>
      <c r="AZ9" s="1137"/>
      <c r="BA9" s="1158"/>
      <c r="BB9" s="1137"/>
      <c r="BC9" s="1137"/>
      <c r="BD9" s="1137"/>
      <c r="BE9" s="1137"/>
      <c r="BF9" s="1137"/>
      <c r="BG9" s="1152"/>
      <c r="BH9" s="1142"/>
      <c r="BI9" s="1117"/>
      <c r="BJ9" s="1137"/>
      <c r="BK9" s="1137"/>
      <c r="BL9" s="1158"/>
      <c r="BM9" s="1137"/>
      <c r="BN9" s="1137"/>
      <c r="BO9" s="1137"/>
      <c r="BP9" s="1137"/>
      <c r="BQ9" s="1137"/>
      <c r="BR9" s="1142"/>
      <c r="BS9" s="1153"/>
      <c r="BT9" s="1149"/>
      <c r="BU9" s="1149"/>
      <c r="BV9" s="1149"/>
      <c r="BW9" s="1149"/>
      <c r="BX9" s="1149"/>
      <c r="BY9" s="1149"/>
      <c r="BZ9" s="1149"/>
      <c r="CA9" s="1149"/>
      <c r="CB9" s="1147"/>
      <c r="CC9" s="1153"/>
      <c r="CD9" s="1149"/>
      <c r="CE9" s="1149"/>
      <c r="CF9" s="1149"/>
      <c r="CG9" s="1149"/>
      <c r="CH9" s="1149"/>
      <c r="CI9" s="1149"/>
      <c r="CJ9" s="1149"/>
      <c r="CK9" s="1149"/>
      <c r="CL9" s="1147"/>
      <c r="CM9" s="1152"/>
      <c r="CN9" s="1137"/>
      <c r="CO9" s="1137"/>
      <c r="CP9" s="1142"/>
      <c r="CQ9" s="1117"/>
      <c r="CR9" s="1137"/>
      <c r="CS9" s="1137"/>
      <c r="CT9" s="1137"/>
      <c r="CU9" s="1137"/>
      <c r="CV9" s="1137"/>
      <c r="CW9" s="1160"/>
      <c r="CX9" s="1152"/>
      <c r="CY9" s="1137"/>
      <c r="CZ9" s="1137"/>
      <c r="DA9" s="1142"/>
      <c r="DB9" s="1117"/>
      <c r="DC9" s="1137"/>
      <c r="DD9" s="1137"/>
      <c r="DE9" s="1137"/>
      <c r="DF9" s="1137"/>
      <c r="DG9" s="1142"/>
      <c r="DH9" s="1152"/>
      <c r="DI9" s="1137"/>
      <c r="DJ9" s="1137"/>
      <c r="DK9" s="1137"/>
      <c r="DL9" s="1142"/>
      <c r="DM9" s="1117"/>
      <c r="DN9" s="1137"/>
      <c r="DO9" s="1137"/>
      <c r="DP9" s="1137"/>
      <c r="DQ9" s="1142"/>
    </row>
    <row r="10" spans="1:121" ht="17.25" customHeight="1">
      <c r="A10" s="1117"/>
      <c r="B10" s="1137"/>
      <c r="C10" s="1137"/>
      <c r="D10" s="1137"/>
      <c r="E10" s="1137"/>
      <c r="F10" s="1137"/>
      <c r="G10" s="1137"/>
      <c r="H10" s="1137"/>
      <c r="I10" s="1137"/>
      <c r="J10" s="1142"/>
      <c r="K10" s="1117"/>
      <c r="L10" s="1137"/>
      <c r="M10" s="1137"/>
      <c r="N10" s="1137"/>
      <c r="O10" s="1137"/>
      <c r="P10" s="1137"/>
      <c r="Q10" s="1137"/>
      <c r="R10" s="1137"/>
      <c r="S10" s="1137"/>
      <c r="T10" s="1142"/>
      <c r="U10" s="1156"/>
      <c r="V10" s="1137"/>
      <c r="W10" s="1152"/>
      <c r="X10" s="1137"/>
      <c r="Y10" s="1137"/>
      <c r="Z10" s="1137"/>
      <c r="AA10" s="1137"/>
      <c r="AB10" s="1137"/>
      <c r="AC10" s="1137"/>
      <c r="AD10" s="1142"/>
      <c r="AE10" s="1117"/>
      <c r="AF10" s="1152"/>
      <c r="AG10" s="1137"/>
      <c r="AH10" s="1137"/>
      <c r="AI10" s="1152"/>
      <c r="AJ10" s="1137"/>
      <c r="AK10" s="1137"/>
      <c r="AL10" s="1137"/>
      <c r="AM10" s="1137"/>
      <c r="AN10" s="1142"/>
      <c r="AO10" s="1117"/>
      <c r="AP10" s="1137"/>
      <c r="AQ10" s="1152"/>
      <c r="AR10" s="1137"/>
      <c r="AS10" s="1137"/>
      <c r="AT10" s="1137"/>
      <c r="AU10" s="1152"/>
      <c r="AV10" s="1137"/>
      <c r="AW10" s="1137"/>
      <c r="AX10" s="1158"/>
      <c r="AY10" s="1117"/>
      <c r="AZ10" s="1137"/>
      <c r="BA10" s="1158"/>
      <c r="BB10" s="1137"/>
      <c r="BC10" s="1137"/>
      <c r="BD10" s="1137"/>
      <c r="BE10" s="1137"/>
      <c r="BF10" s="1137"/>
      <c r="BG10" s="1152"/>
      <c r="BH10" s="1142"/>
      <c r="BI10" s="1117"/>
      <c r="BJ10" s="1137"/>
      <c r="BK10" s="1137"/>
      <c r="BL10" s="1158"/>
      <c r="BM10" s="1137"/>
      <c r="BN10" s="1137"/>
      <c r="BO10" s="1137"/>
      <c r="BP10" s="1137"/>
      <c r="BQ10" s="1137"/>
      <c r="BR10" s="1142"/>
      <c r="BS10" s="1153"/>
      <c r="BT10" s="1149"/>
      <c r="BU10" s="1149"/>
      <c r="BV10" s="1149"/>
      <c r="BW10" s="1149"/>
      <c r="BX10" s="1149"/>
      <c r="BY10" s="1149"/>
      <c r="BZ10" s="1149"/>
      <c r="CA10" s="1149"/>
      <c r="CB10" s="1147"/>
      <c r="CC10" s="1153"/>
      <c r="CD10" s="1149"/>
      <c r="CE10" s="1149"/>
      <c r="CF10" s="1149"/>
      <c r="CG10" s="1149"/>
      <c r="CH10" s="1149"/>
      <c r="CI10" s="1149"/>
      <c r="CJ10" s="1149"/>
      <c r="CK10" s="1149"/>
      <c r="CL10" s="1147"/>
      <c r="CM10" s="1152"/>
      <c r="CN10" s="1137"/>
      <c r="CO10" s="1137"/>
      <c r="CP10" s="1142"/>
      <c r="CQ10" s="1117"/>
      <c r="CR10" s="1137"/>
      <c r="CS10" s="1137"/>
      <c r="CT10" s="1137"/>
      <c r="CU10" s="1137"/>
      <c r="CV10" s="1137"/>
      <c r="CW10" s="1160"/>
      <c r="CX10" s="1152"/>
      <c r="CY10" s="1137"/>
      <c r="CZ10" s="1137"/>
      <c r="DA10" s="1142"/>
      <c r="DB10" s="1117"/>
      <c r="DC10" s="1137"/>
      <c r="DD10" s="1137"/>
      <c r="DE10" s="1137"/>
      <c r="DF10" s="1137"/>
      <c r="DG10" s="1142"/>
      <c r="DH10" s="1152"/>
      <c r="DI10" s="1137"/>
      <c r="DJ10" s="1137"/>
      <c r="DK10" s="1137"/>
      <c r="DL10" s="1142"/>
      <c r="DM10" s="1117"/>
      <c r="DN10" s="1137"/>
      <c r="DO10" s="1137"/>
      <c r="DP10" s="1137"/>
      <c r="DQ10" s="1142"/>
    </row>
    <row r="11" spans="1:121" ht="17.25" customHeight="1" thickBot="1">
      <c r="A11" s="1117"/>
      <c r="B11" s="1137"/>
      <c r="C11" s="1137"/>
      <c r="D11" s="1137"/>
      <c r="E11" s="1137"/>
      <c r="F11" s="1137"/>
      <c r="G11" s="1137"/>
      <c r="H11" s="1137"/>
      <c r="I11" s="1137"/>
      <c r="J11" s="1142"/>
      <c r="K11" s="1117"/>
      <c r="L11" s="1137"/>
      <c r="M11" s="1137"/>
      <c r="N11" s="1137"/>
      <c r="O11" s="1137"/>
      <c r="P11" s="1137"/>
      <c r="Q11" s="1137"/>
      <c r="R11" s="1137"/>
      <c r="S11" s="1137"/>
      <c r="T11" s="1142"/>
      <c r="U11" s="1156"/>
      <c r="V11" s="1137"/>
      <c r="W11" s="1152"/>
      <c r="X11" s="1137"/>
      <c r="Y11" s="1137"/>
      <c r="Z11" s="1137"/>
      <c r="AA11" s="1137"/>
      <c r="AB11" s="1137"/>
      <c r="AC11" s="1137"/>
      <c r="AD11" s="1142"/>
      <c r="AE11" s="1117"/>
      <c r="AF11" s="1152"/>
      <c r="AG11" s="1137"/>
      <c r="AH11" s="1137"/>
      <c r="AI11" s="1152"/>
      <c r="AJ11" s="1137"/>
      <c r="AK11" s="1137"/>
      <c r="AL11" s="1137"/>
      <c r="AM11" s="1137"/>
      <c r="AN11" s="1142"/>
      <c r="AO11" s="1117"/>
      <c r="AP11" s="1137"/>
      <c r="AQ11" s="1152"/>
      <c r="AR11" s="1137"/>
      <c r="AS11" s="1137"/>
      <c r="AT11" s="1137"/>
      <c r="AU11" s="1152"/>
      <c r="AV11" s="1137"/>
      <c r="AW11" s="1137"/>
      <c r="AX11" s="1158"/>
      <c r="AY11" s="1117"/>
      <c r="AZ11" s="1137"/>
      <c r="BA11" s="1158"/>
      <c r="BB11" s="1137"/>
      <c r="BC11" s="1137"/>
      <c r="BD11" s="1137"/>
      <c r="BE11" s="1137"/>
      <c r="BF11" s="1137"/>
      <c r="BG11" s="1152"/>
      <c r="BH11" s="1142"/>
      <c r="BI11" s="1117"/>
      <c r="BJ11" s="1137"/>
      <c r="BK11" s="1137"/>
      <c r="BL11" s="1158"/>
      <c r="BM11" s="1137"/>
      <c r="BN11" s="1137"/>
      <c r="BO11" s="1137"/>
      <c r="BP11" s="1137"/>
      <c r="BQ11" s="1137"/>
      <c r="BR11" s="1142"/>
      <c r="BS11" s="1154"/>
      <c r="BT11" s="1150"/>
      <c r="BU11" s="1150"/>
      <c r="BV11" s="1150"/>
      <c r="BW11" s="1150"/>
      <c r="BX11" s="1150"/>
      <c r="BY11" s="1150"/>
      <c r="BZ11" s="1150"/>
      <c r="CA11" s="1150"/>
      <c r="CB11" s="1148"/>
      <c r="CC11" s="1154"/>
      <c r="CD11" s="1150"/>
      <c r="CE11" s="1150"/>
      <c r="CF11" s="1150"/>
      <c r="CG11" s="1150"/>
      <c r="CH11" s="1150"/>
      <c r="CI11" s="1150"/>
      <c r="CJ11" s="1150"/>
      <c r="CK11" s="1150"/>
      <c r="CL11" s="1148"/>
      <c r="CM11" s="1152"/>
      <c r="CN11" s="1137"/>
      <c r="CO11" s="1137"/>
      <c r="CP11" s="1142"/>
      <c r="CQ11" s="1117"/>
      <c r="CR11" s="1137"/>
      <c r="CS11" s="1137"/>
      <c r="CT11" s="1137"/>
      <c r="CU11" s="1137"/>
      <c r="CV11" s="1137"/>
      <c r="CW11" s="1160"/>
      <c r="CX11" s="1152"/>
      <c r="CY11" s="1137"/>
      <c r="CZ11" s="1137"/>
      <c r="DA11" s="1142"/>
      <c r="DB11" s="1117"/>
      <c r="DC11" s="1137"/>
      <c r="DD11" s="1137"/>
      <c r="DE11" s="1137"/>
      <c r="DF11" s="1137"/>
      <c r="DG11" s="1142"/>
      <c r="DH11" s="1152"/>
      <c r="DI11" s="1137"/>
      <c r="DJ11" s="1137"/>
      <c r="DK11" s="1137"/>
      <c r="DL11" s="1142"/>
      <c r="DM11" s="1117"/>
      <c r="DN11" s="1137"/>
      <c r="DO11" s="1137"/>
      <c r="DP11" s="1137"/>
      <c r="DQ11" s="1142"/>
    </row>
    <row r="12" spans="1:121" ht="17.25" customHeight="1">
      <c r="A12" s="1143" t="s">
        <v>0</v>
      </c>
      <c r="B12" s="1161">
        <f>SUM(B15:B29)</f>
        <v>165622.30000000002</v>
      </c>
      <c r="C12" s="1161">
        <f>SUM(C15:C31)</f>
        <v>6611.800000000001</v>
      </c>
      <c r="D12" s="1161">
        <f aca="true" t="shared" si="0" ref="D12:I12">SUM(D15:D29)</f>
        <v>0.8</v>
      </c>
      <c r="E12" s="1161">
        <f t="shared" si="0"/>
        <v>453</v>
      </c>
      <c r="F12" s="1161">
        <f t="shared" si="0"/>
        <v>634.4999999999999</v>
      </c>
      <c r="G12" s="1161">
        <f t="shared" si="0"/>
        <v>0</v>
      </c>
      <c r="H12" s="1161">
        <f t="shared" si="0"/>
        <v>4791.3</v>
      </c>
      <c r="I12" s="1161">
        <f t="shared" si="0"/>
        <v>2055.3</v>
      </c>
      <c r="J12" s="1163">
        <f>SUM(J15:J30)</f>
        <v>9324.6</v>
      </c>
      <c r="K12" s="1167">
        <f>SUM(K15:K29)</f>
        <v>0</v>
      </c>
      <c r="L12" s="1161">
        <f>SUM(L15:L29)</f>
        <v>2312.7</v>
      </c>
      <c r="M12" s="1161">
        <f>SUM(M15:M29)</f>
        <v>1378.8000000000002</v>
      </c>
      <c r="N12" s="1161">
        <f>SUM(N15:N29)</f>
        <v>565.2</v>
      </c>
      <c r="O12" s="1161">
        <f>SUM(O15:O29)</f>
        <v>1817.3999999999999</v>
      </c>
      <c r="P12" s="1161">
        <f>SUM(P15:P30)</f>
        <v>253.7</v>
      </c>
      <c r="Q12" s="1161">
        <f>SUM(Q15:Q29)</f>
        <v>1834.1000000000001</v>
      </c>
      <c r="R12" s="1161">
        <f>SUM(R15:R30)</f>
        <v>620.4</v>
      </c>
      <c r="S12" s="1161">
        <f>SUM(S15:S29)</f>
        <v>1980.1000000000001</v>
      </c>
      <c r="T12" s="1163">
        <f>SUM(T15:T30)</f>
        <v>0</v>
      </c>
      <c r="U12" s="1165">
        <f>SUM(U15:U29)</f>
        <v>27.900000000000002</v>
      </c>
      <c r="V12" s="1161">
        <f>SUM(V15:V30)</f>
        <v>2614.7999999999997</v>
      </c>
      <c r="W12" s="1169">
        <f>SUM(W15:W29)</f>
        <v>0</v>
      </c>
      <c r="X12" s="1161">
        <f>SUM(X15:X30)</f>
        <v>333.1</v>
      </c>
      <c r="Y12" s="1161">
        <f>SUM(Y15:Y29)</f>
        <v>0.8</v>
      </c>
      <c r="Z12" s="1161">
        <f>SUM(Z15:Z30)</f>
        <v>0</v>
      </c>
      <c r="AA12" s="1161">
        <f>SUM(AA15:AA30)</f>
        <v>171.89999999999998</v>
      </c>
      <c r="AB12" s="1161">
        <f>SUM(AB15:AB29)</f>
        <v>4265.7</v>
      </c>
      <c r="AC12" s="1161">
        <f>SUM(AC15:AC30)</f>
        <v>0</v>
      </c>
      <c r="AD12" s="1163">
        <f>SUM(AD15:AD29)</f>
        <v>150.5</v>
      </c>
      <c r="AE12" s="1167">
        <f>SUM(AE15:AE30)</f>
        <v>622.9</v>
      </c>
      <c r="AF12" s="1169">
        <f>SUM(AF15:AF29)</f>
        <v>6.6</v>
      </c>
      <c r="AG12" s="1161">
        <f>SUM(AG15:AG29)</f>
        <v>51.2</v>
      </c>
      <c r="AH12" s="1161">
        <f>SUM(AH15:AH30)</f>
        <v>574.8000000000001</v>
      </c>
      <c r="AI12" s="1169">
        <f>SUM(AI15:AI29)</f>
        <v>0</v>
      </c>
      <c r="AJ12" s="1161">
        <f>SUM(AJ15:AJ29)</f>
        <v>0</v>
      </c>
      <c r="AK12" s="1161">
        <f>SUM(AK15:AK29)</f>
        <v>0</v>
      </c>
      <c r="AL12" s="1161">
        <f>SUM(AL15:AL30)</f>
        <v>22.8</v>
      </c>
      <c r="AM12" s="1161">
        <f>SUM(AM15:AM29)</f>
        <v>50.4</v>
      </c>
      <c r="AN12" s="1163">
        <f>SUM(AN15:AN30)</f>
        <v>635.8000000000001</v>
      </c>
      <c r="AO12" s="1167">
        <f>SUM(AO15:AO29)</f>
        <v>598.1999999999999</v>
      </c>
      <c r="AP12" s="1161">
        <f>SUM(AP15:AP30)</f>
        <v>561</v>
      </c>
      <c r="AQ12" s="1169">
        <f aca="true" t="shared" si="1" ref="AQ12:AV12">SUM(AQ15:AQ29)</f>
        <v>4211.4</v>
      </c>
      <c r="AR12" s="1161">
        <f t="shared" si="1"/>
        <v>162</v>
      </c>
      <c r="AS12" s="1161">
        <f t="shared" si="1"/>
        <v>1438.2</v>
      </c>
      <c r="AT12" s="1161">
        <f t="shared" si="1"/>
        <v>23.5</v>
      </c>
      <c r="AU12" s="1169">
        <f t="shared" si="1"/>
        <v>168.4</v>
      </c>
      <c r="AV12" s="1161">
        <f t="shared" si="1"/>
        <v>752.7</v>
      </c>
      <c r="AW12" s="1161">
        <f>SUM(AW15:AW30)</f>
        <v>1827.3</v>
      </c>
      <c r="AX12" s="1171">
        <f>SUM(AX15:AX30)</f>
        <v>159.1</v>
      </c>
      <c r="AY12" s="1167">
        <f>SUM(AY15:AY29)</f>
        <v>473.4</v>
      </c>
      <c r="AZ12" s="1161">
        <f>SUM(AZ15:AZ30)</f>
        <v>172.4</v>
      </c>
      <c r="BA12" s="1171">
        <f>SUM(BA15:BA29)</f>
        <v>38.2</v>
      </c>
      <c r="BB12" s="1161">
        <f aca="true" t="shared" si="2" ref="BB12:BK12">SUM(BB15:BB29)</f>
        <v>5443.1</v>
      </c>
      <c r="BC12" s="1161">
        <f t="shared" si="2"/>
        <v>19.900000000000002</v>
      </c>
      <c r="BD12" s="1161">
        <f t="shared" si="2"/>
        <v>8358.599999999999</v>
      </c>
      <c r="BE12" s="1161">
        <f t="shared" si="2"/>
        <v>10641.5</v>
      </c>
      <c r="BF12" s="1161">
        <f t="shared" si="2"/>
        <v>0</v>
      </c>
      <c r="BG12" s="1169">
        <f t="shared" si="2"/>
        <v>4502.7</v>
      </c>
      <c r="BH12" s="1163">
        <f t="shared" si="2"/>
        <v>74.8</v>
      </c>
      <c r="BI12" s="1167">
        <f t="shared" si="2"/>
        <v>0</v>
      </c>
      <c r="BJ12" s="1161">
        <f t="shared" si="2"/>
        <v>0</v>
      </c>
      <c r="BK12" s="1161">
        <f t="shared" si="2"/>
        <v>12985.300000000001</v>
      </c>
      <c r="BL12" s="1171">
        <f>SUM(BL15:BL30)</f>
        <v>17804.499999999996</v>
      </c>
      <c r="BM12" s="1161">
        <f>SUM(BM15:BM29)</f>
        <v>0</v>
      </c>
      <c r="BN12" s="1161">
        <f>SUM(BN15:BN29)</f>
        <v>0</v>
      </c>
      <c r="BO12" s="1161">
        <f>SUM(BO15:BO29)</f>
        <v>0</v>
      </c>
      <c r="BP12" s="1161">
        <f>SUM(BP15:BP29)</f>
        <v>0</v>
      </c>
      <c r="BQ12" s="1161">
        <f>SUM(BQ15:BQ29)</f>
        <v>4706</v>
      </c>
      <c r="BR12" s="1163">
        <f>SUM(BR15:BR30)</f>
        <v>499</v>
      </c>
      <c r="BS12" s="1167">
        <f>SUM(BS15:BS29)</f>
        <v>270.1</v>
      </c>
      <c r="BT12" s="1161">
        <f>SUM(BT15:BT30)</f>
        <v>152.39999999999998</v>
      </c>
      <c r="BU12" s="1161">
        <f aca="true" t="shared" si="3" ref="BU12:BZ12">SUM(BU15:BU29)</f>
        <v>365.3</v>
      </c>
      <c r="BV12" s="1161">
        <f t="shared" si="3"/>
        <v>1009.9</v>
      </c>
      <c r="BW12" s="1161">
        <f t="shared" si="3"/>
        <v>49.099999999999994</v>
      </c>
      <c r="BX12" s="1161">
        <f t="shared" si="3"/>
        <v>466.2</v>
      </c>
      <c r="BY12" s="1161">
        <f t="shared" si="3"/>
        <v>489.9</v>
      </c>
      <c r="BZ12" s="1161">
        <f t="shared" si="3"/>
        <v>0</v>
      </c>
      <c r="CA12" s="1161">
        <f>SUM(CA15:CA30)</f>
        <v>1022.7</v>
      </c>
      <c r="CB12" s="1163">
        <f>SUM(CB15:CB29)</f>
        <v>2.2</v>
      </c>
      <c r="CC12" s="1167">
        <f>SUM(CC15:CC30)</f>
        <v>168.8</v>
      </c>
      <c r="CD12" s="1161">
        <f>SUM(CD15:CD30)</f>
        <v>2302.3</v>
      </c>
      <c r="CE12" s="1161">
        <f>SUM(CE15:CE30)</f>
        <v>844.9</v>
      </c>
      <c r="CF12" s="1161">
        <f>SUM(CF15:CF30)</f>
        <v>858.1000000000001</v>
      </c>
      <c r="CG12" s="1161">
        <f>SUM(CG15:CG29)</f>
        <v>0</v>
      </c>
      <c r="CH12" s="1161">
        <f>SUM(CH15:CH29)</f>
        <v>0</v>
      </c>
      <c r="CI12" s="1161">
        <f>SUM(CI15:CI29)</f>
        <v>0</v>
      </c>
      <c r="CJ12" s="1161">
        <f>SUM(CJ15:CJ29)</f>
        <v>0</v>
      </c>
      <c r="CK12" s="1161">
        <f>SUM(CK15:CK30)</f>
        <v>47.6</v>
      </c>
      <c r="CL12" s="1163">
        <f>SUM(CL15:CL29)</f>
        <v>0</v>
      </c>
      <c r="CM12" s="1169">
        <f>SUM(CM15:CM30)</f>
        <v>1758.6</v>
      </c>
      <c r="CN12" s="1161">
        <f>SUM(CN15:CN30)</f>
        <v>0</v>
      </c>
      <c r="CO12" s="1161">
        <f>SUM(CO15:CO29)</f>
        <v>0</v>
      </c>
      <c r="CP12" s="1163">
        <f>SUM(CP14:CP30)</f>
        <v>19146.100000000002</v>
      </c>
      <c r="CQ12" s="1167">
        <f>SUM(CQ15:CQ29)</f>
        <v>1856.3</v>
      </c>
      <c r="CR12" s="1161">
        <f>SUM(CR15:CR29)</f>
        <v>2385.7999999999997</v>
      </c>
      <c r="CS12" s="1161">
        <f>SUM(CS15:CS29)</f>
        <v>2182.3999999999996</v>
      </c>
      <c r="CT12" s="1161">
        <f>SUM(CT15:CT30)</f>
        <v>69.5</v>
      </c>
      <c r="CU12" s="1161">
        <f>SUM(CU15:CU29)</f>
        <v>829.3</v>
      </c>
      <c r="CV12" s="1161">
        <f>SUM(CV15:CV29)</f>
        <v>160.2</v>
      </c>
      <c r="CW12" s="1178">
        <f>SUM(CW15:CW30)</f>
        <v>4342.2</v>
      </c>
      <c r="CX12" s="1169">
        <f>SUM(CX15:CX29)</f>
        <v>935.7</v>
      </c>
      <c r="CY12" s="1161">
        <f>SUM(CY15:CY30)</f>
        <v>1002.5999999999999</v>
      </c>
      <c r="CZ12" s="1161">
        <f>SUM(CZ15:CZ29)</f>
        <v>0</v>
      </c>
      <c r="DA12" s="1163">
        <f>SUM(DA15:DA29)</f>
        <v>0</v>
      </c>
      <c r="DB12" s="1184">
        <f>SUM(DB15:DB29)</f>
        <v>159.5</v>
      </c>
      <c r="DC12" s="1180">
        <f>SUM(DC15:DC30)</f>
        <v>58.5</v>
      </c>
      <c r="DD12" s="1180">
        <f>SUM(DD15:DD29)</f>
        <v>1560.5</v>
      </c>
      <c r="DE12" s="1180">
        <f>SUM(DE15:DE29)</f>
        <v>0</v>
      </c>
      <c r="DF12" s="1180">
        <f>SUM(DF15:DF29)</f>
        <v>0</v>
      </c>
      <c r="DG12" s="1182">
        <f>SUM(DG15:DG29)</f>
        <v>0</v>
      </c>
      <c r="DH12" s="1186">
        <f>SUM(DH15:DH29)</f>
        <v>0</v>
      </c>
      <c r="DI12" s="1180">
        <f>SUM(DI15:DI30)</f>
        <v>750.8</v>
      </c>
      <c r="DJ12" s="1180">
        <f>SUM(DJ15:DJ30)</f>
        <v>0</v>
      </c>
      <c r="DK12" s="1180">
        <f>SUM(DK15:DK29)</f>
        <v>8.399999999999999</v>
      </c>
      <c r="DL12" s="1182">
        <f>SUM(DL15:DL30)</f>
        <v>411.70000000000005</v>
      </c>
      <c r="DM12" s="1184">
        <f>SUM(DM15:DM29)</f>
        <v>0</v>
      </c>
      <c r="DN12" s="1180">
        <f>SUM(DN15:DN30)</f>
        <v>0</v>
      </c>
      <c r="DO12" s="1180">
        <f>SUM(DO15:DO29)</f>
        <v>128.79999999999998</v>
      </c>
      <c r="DP12" s="1180">
        <f>SUM(DP15:DP29)</f>
        <v>41.800000000000004</v>
      </c>
      <c r="DQ12" s="1182">
        <f>SUM(DQ15:DQ30)</f>
        <v>0</v>
      </c>
    </row>
    <row r="13" spans="1:121" ht="17.25" customHeight="1" thickBot="1">
      <c r="A13" s="1118"/>
      <c r="B13" s="1162"/>
      <c r="C13" s="1162"/>
      <c r="D13" s="1162"/>
      <c r="E13" s="1162"/>
      <c r="F13" s="1162"/>
      <c r="G13" s="1162"/>
      <c r="H13" s="1162"/>
      <c r="I13" s="1162"/>
      <c r="J13" s="1164"/>
      <c r="K13" s="1168"/>
      <c r="L13" s="1162"/>
      <c r="M13" s="1162"/>
      <c r="N13" s="1162"/>
      <c r="O13" s="1162"/>
      <c r="P13" s="1162"/>
      <c r="Q13" s="1162"/>
      <c r="R13" s="1162"/>
      <c r="S13" s="1162"/>
      <c r="T13" s="1164"/>
      <c r="U13" s="1166"/>
      <c r="V13" s="1162"/>
      <c r="W13" s="1170"/>
      <c r="X13" s="1162"/>
      <c r="Y13" s="1162"/>
      <c r="Z13" s="1162"/>
      <c r="AA13" s="1162"/>
      <c r="AB13" s="1162"/>
      <c r="AC13" s="1162"/>
      <c r="AD13" s="1164"/>
      <c r="AE13" s="1168"/>
      <c r="AF13" s="1170"/>
      <c r="AG13" s="1162"/>
      <c r="AH13" s="1162"/>
      <c r="AI13" s="1170"/>
      <c r="AJ13" s="1162"/>
      <c r="AK13" s="1162"/>
      <c r="AL13" s="1162"/>
      <c r="AM13" s="1162"/>
      <c r="AN13" s="1164"/>
      <c r="AO13" s="1168"/>
      <c r="AP13" s="1162"/>
      <c r="AQ13" s="1170"/>
      <c r="AR13" s="1162"/>
      <c r="AS13" s="1162"/>
      <c r="AT13" s="1162"/>
      <c r="AU13" s="1170"/>
      <c r="AV13" s="1162"/>
      <c r="AW13" s="1162"/>
      <c r="AX13" s="1172"/>
      <c r="AY13" s="1168"/>
      <c r="AZ13" s="1162"/>
      <c r="BA13" s="1172"/>
      <c r="BB13" s="1162"/>
      <c r="BC13" s="1162"/>
      <c r="BD13" s="1162"/>
      <c r="BE13" s="1162"/>
      <c r="BF13" s="1162"/>
      <c r="BG13" s="1170"/>
      <c r="BH13" s="1164"/>
      <c r="BI13" s="1168"/>
      <c r="BJ13" s="1162"/>
      <c r="BK13" s="1162"/>
      <c r="BL13" s="1172"/>
      <c r="BM13" s="1162"/>
      <c r="BN13" s="1162"/>
      <c r="BO13" s="1162"/>
      <c r="BP13" s="1162"/>
      <c r="BQ13" s="1162"/>
      <c r="BR13" s="1164"/>
      <c r="BS13" s="1154"/>
      <c r="BT13" s="1150"/>
      <c r="BU13" s="1150"/>
      <c r="BV13" s="1150"/>
      <c r="BW13" s="1150"/>
      <c r="BX13" s="1150"/>
      <c r="BY13" s="1150"/>
      <c r="BZ13" s="1150"/>
      <c r="CA13" s="1150"/>
      <c r="CB13" s="1148"/>
      <c r="CC13" s="1154"/>
      <c r="CD13" s="1150"/>
      <c r="CE13" s="1150"/>
      <c r="CF13" s="1150"/>
      <c r="CG13" s="1150"/>
      <c r="CH13" s="1150"/>
      <c r="CI13" s="1150"/>
      <c r="CJ13" s="1150"/>
      <c r="CK13" s="1150"/>
      <c r="CL13" s="1148"/>
      <c r="CM13" s="1170"/>
      <c r="CN13" s="1162"/>
      <c r="CO13" s="1162"/>
      <c r="CP13" s="1164"/>
      <c r="CQ13" s="1168"/>
      <c r="CR13" s="1162"/>
      <c r="CS13" s="1162"/>
      <c r="CT13" s="1162"/>
      <c r="CU13" s="1162"/>
      <c r="CV13" s="1162"/>
      <c r="CW13" s="1179"/>
      <c r="CX13" s="1170"/>
      <c r="CY13" s="1162"/>
      <c r="CZ13" s="1162"/>
      <c r="DA13" s="1164"/>
      <c r="DB13" s="1185"/>
      <c r="DC13" s="1181"/>
      <c r="DD13" s="1181"/>
      <c r="DE13" s="1181"/>
      <c r="DF13" s="1181"/>
      <c r="DG13" s="1183"/>
      <c r="DH13" s="1187"/>
      <c r="DI13" s="1181"/>
      <c r="DJ13" s="1181"/>
      <c r="DK13" s="1181"/>
      <c r="DL13" s="1183"/>
      <c r="DM13" s="1185"/>
      <c r="DN13" s="1181"/>
      <c r="DO13" s="1181"/>
      <c r="DP13" s="1181"/>
      <c r="DQ13" s="1183"/>
    </row>
    <row r="14" spans="1:121" ht="17.25" customHeight="1">
      <c r="A14" s="85"/>
      <c r="B14" s="92"/>
      <c r="C14" s="88"/>
      <c r="D14" s="88"/>
      <c r="E14" s="88"/>
      <c r="F14" s="88"/>
      <c r="G14" s="88"/>
      <c r="H14" s="88"/>
      <c r="I14" s="88"/>
      <c r="J14" s="89"/>
      <c r="K14" s="576"/>
      <c r="L14" s="88"/>
      <c r="M14" s="88"/>
      <c r="N14" s="88"/>
      <c r="O14" s="88"/>
      <c r="P14" s="88"/>
      <c r="Q14" s="88"/>
      <c r="R14" s="88"/>
      <c r="S14" s="88"/>
      <c r="T14" s="89"/>
      <c r="U14" s="602"/>
      <c r="V14" s="88"/>
      <c r="W14" s="587"/>
      <c r="X14" s="88"/>
      <c r="Y14" s="88"/>
      <c r="Z14" s="88"/>
      <c r="AA14" s="88"/>
      <c r="AB14" s="88"/>
      <c r="AC14" s="88"/>
      <c r="AD14" s="89"/>
      <c r="AE14" s="576"/>
      <c r="AF14" s="587"/>
      <c r="AG14" s="88"/>
      <c r="AH14" s="88"/>
      <c r="AI14" s="587"/>
      <c r="AJ14" s="88"/>
      <c r="AK14" s="88"/>
      <c r="AL14" s="88"/>
      <c r="AM14" s="88"/>
      <c r="AN14" s="89"/>
      <c r="AO14" s="576"/>
      <c r="AP14" s="88"/>
      <c r="AQ14" s="587"/>
      <c r="AR14" s="88"/>
      <c r="AS14" s="88"/>
      <c r="AT14" s="88"/>
      <c r="AU14" s="587"/>
      <c r="AV14" s="88"/>
      <c r="AW14" s="88"/>
      <c r="AX14" s="579"/>
      <c r="AY14" s="576"/>
      <c r="AZ14" s="88"/>
      <c r="BA14" s="579"/>
      <c r="BB14" s="88"/>
      <c r="BC14" s="88"/>
      <c r="BD14" s="88"/>
      <c r="BE14" s="88"/>
      <c r="BF14" s="88"/>
      <c r="BG14" s="587"/>
      <c r="BH14" s="89"/>
      <c r="BI14" s="576"/>
      <c r="BJ14" s="88"/>
      <c r="BK14" s="88"/>
      <c r="BL14" s="579"/>
      <c r="BM14" s="88"/>
      <c r="BN14" s="88"/>
      <c r="BO14" s="88"/>
      <c r="BP14" s="88"/>
      <c r="BQ14" s="88"/>
      <c r="BR14" s="89"/>
      <c r="BS14" s="576"/>
      <c r="BT14" s="88"/>
      <c r="BU14" s="88"/>
      <c r="BV14" s="88"/>
      <c r="BW14" s="88"/>
      <c r="BX14" s="587"/>
      <c r="BY14" s="88"/>
      <c r="BZ14" s="88"/>
      <c r="CA14" s="88"/>
      <c r="CB14" s="89"/>
      <c r="CC14" s="576"/>
      <c r="CD14" s="88"/>
      <c r="CE14" s="587"/>
      <c r="CF14" s="88"/>
      <c r="CG14" s="88"/>
      <c r="CH14" s="579"/>
      <c r="CI14" s="88"/>
      <c r="CJ14" s="88"/>
      <c r="CK14" s="88"/>
      <c r="CL14" s="89"/>
      <c r="CM14" s="587"/>
      <c r="CN14" s="88"/>
      <c r="CO14" s="88"/>
      <c r="CP14" s="559"/>
      <c r="CQ14" s="576"/>
      <c r="CR14" s="88"/>
      <c r="CS14" s="88"/>
      <c r="CT14" s="88"/>
      <c r="CU14" s="88"/>
      <c r="CV14" s="88"/>
      <c r="CW14" s="607"/>
      <c r="CX14" s="587"/>
      <c r="CY14" s="88"/>
      <c r="CZ14" s="88"/>
      <c r="DA14" s="89"/>
      <c r="DB14" s="574"/>
      <c r="DC14" s="87"/>
      <c r="DD14" s="87"/>
      <c r="DE14" s="87"/>
      <c r="DF14" s="87"/>
      <c r="DG14" s="90"/>
      <c r="DH14" s="611"/>
      <c r="DI14" s="87"/>
      <c r="DJ14" s="87"/>
      <c r="DK14" s="87"/>
      <c r="DL14" s="90"/>
      <c r="DM14" s="574"/>
      <c r="DN14" s="87"/>
      <c r="DO14" s="87"/>
      <c r="DP14" s="87"/>
      <c r="DQ14" s="90"/>
    </row>
    <row r="15" spans="1:121" ht="17.25" customHeight="1">
      <c r="A15" s="12" t="s">
        <v>5</v>
      </c>
      <c r="B15" s="93">
        <f>SUM(C15:DQ15)</f>
        <v>37249.69999999999</v>
      </c>
      <c r="C15" s="560">
        <v>706.1000000000001</v>
      </c>
      <c r="D15" s="560">
        <v>0.8</v>
      </c>
      <c r="E15" s="560">
        <v>0</v>
      </c>
      <c r="F15" s="560">
        <v>28.2</v>
      </c>
      <c r="G15" s="560">
        <v>0</v>
      </c>
      <c r="H15" s="561">
        <v>3594.3</v>
      </c>
      <c r="I15" s="561">
        <v>370.9</v>
      </c>
      <c r="J15" s="562">
        <v>5664.5</v>
      </c>
      <c r="K15" s="577">
        <v>0</v>
      </c>
      <c r="L15" s="560">
        <v>1481.9999999999998</v>
      </c>
      <c r="M15" s="560">
        <v>657.2</v>
      </c>
      <c r="N15" s="560">
        <v>256.1</v>
      </c>
      <c r="O15" s="561">
        <v>367.8</v>
      </c>
      <c r="P15" s="560">
        <v>0</v>
      </c>
      <c r="Q15" s="561">
        <v>816.6</v>
      </c>
      <c r="R15" s="560">
        <v>233.70000000000002</v>
      </c>
      <c r="S15" s="561">
        <v>0</v>
      </c>
      <c r="T15" s="563">
        <v>0</v>
      </c>
      <c r="U15" s="603">
        <v>0</v>
      </c>
      <c r="V15" s="560">
        <v>412.8</v>
      </c>
      <c r="W15" s="588">
        <v>0</v>
      </c>
      <c r="X15" s="560">
        <v>0</v>
      </c>
      <c r="Y15" s="560">
        <v>0.8</v>
      </c>
      <c r="Z15" s="560">
        <v>0</v>
      </c>
      <c r="AA15" s="561">
        <v>0</v>
      </c>
      <c r="AB15" s="560">
        <v>107.4</v>
      </c>
      <c r="AC15" s="560">
        <v>0</v>
      </c>
      <c r="AD15" s="562">
        <v>0</v>
      </c>
      <c r="AE15" s="583">
        <v>76.9</v>
      </c>
      <c r="AF15" s="588">
        <v>0</v>
      </c>
      <c r="AG15" s="561">
        <v>29.4</v>
      </c>
      <c r="AH15" s="560">
        <v>133.4</v>
      </c>
      <c r="AI15" s="588">
        <v>0</v>
      </c>
      <c r="AJ15" s="560">
        <v>0</v>
      </c>
      <c r="AK15" s="560">
        <v>0</v>
      </c>
      <c r="AL15" s="560">
        <v>0</v>
      </c>
      <c r="AM15" s="561">
        <v>0</v>
      </c>
      <c r="AN15" s="562">
        <v>0</v>
      </c>
      <c r="AO15" s="583">
        <v>0</v>
      </c>
      <c r="AP15" s="560">
        <v>0</v>
      </c>
      <c r="AQ15" s="588">
        <v>687.7</v>
      </c>
      <c r="AR15" s="560">
        <v>0</v>
      </c>
      <c r="AS15" s="560">
        <v>41.5</v>
      </c>
      <c r="AT15" s="560">
        <v>17.4</v>
      </c>
      <c r="AU15" s="588">
        <v>0</v>
      </c>
      <c r="AV15" s="561">
        <v>269.7</v>
      </c>
      <c r="AW15" s="561">
        <v>358.30000000000007</v>
      </c>
      <c r="AX15" s="580">
        <v>0</v>
      </c>
      <c r="AY15" s="583">
        <v>29.3</v>
      </c>
      <c r="AZ15" s="561">
        <v>23.400000000000002</v>
      </c>
      <c r="BA15" s="585">
        <v>0</v>
      </c>
      <c r="BB15" s="560">
        <v>1698.3000000000002</v>
      </c>
      <c r="BC15" s="561">
        <v>0</v>
      </c>
      <c r="BD15" s="560">
        <v>737.4</v>
      </c>
      <c r="BE15" s="560">
        <v>3220.4999999999995</v>
      </c>
      <c r="BF15" s="561">
        <v>0</v>
      </c>
      <c r="BG15" s="601">
        <v>636.9</v>
      </c>
      <c r="BH15" s="563">
        <v>74.8</v>
      </c>
      <c r="BI15" s="583">
        <v>0</v>
      </c>
      <c r="BJ15" s="561">
        <v>0</v>
      </c>
      <c r="BK15" s="561">
        <v>3383</v>
      </c>
      <c r="BL15" s="585">
        <v>224.60000000000002</v>
      </c>
      <c r="BM15" s="560">
        <v>0</v>
      </c>
      <c r="BN15" s="560">
        <v>0</v>
      </c>
      <c r="BO15" s="560">
        <v>0</v>
      </c>
      <c r="BP15" s="560">
        <v>0</v>
      </c>
      <c r="BQ15" s="561">
        <v>3612.9</v>
      </c>
      <c r="BR15" s="563">
        <v>0</v>
      </c>
      <c r="BS15" s="583">
        <v>0</v>
      </c>
      <c r="BT15" s="560">
        <v>0</v>
      </c>
      <c r="BU15" s="560">
        <v>80.4</v>
      </c>
      <c r="BV15" s="561">
        <v>0</v>
      </c>
      <c r="BW15" s="560">
        <v>0</v>
      </c>
      <c r="BX15" s="588">
        <v>0</v>
      </c>
      <c r="BY15" s="560">
        <v>0</v>
      </c>
      <c r="BZ15" s="560">
        <v>0</v>
      </c>
      <c r="CA15" s="560">
        <v>145.2</v>
      </c>
      <c r="CB15" s="562">
        <v>0</v>
      </c>
      <c r="CC15" s="583">
        <v>0</v>
      </c>
      <c r="CD15" s="561">
        <v>912.5</v>
      </c>
      <c r="CE15" s="601">
        <v>129.4</v>
      </c>
      <c r="CF15" s="561">
        <v>472.5</v>
      </c>
      <c r="CG15" s="560">
        <v>0</v>
      </c>
      <c r="CH15" s="585">
        <v>0</v>
      </c>
      <c r="CI15" s="560">
        <v>0</v>
      </c>
      <c r="CJ15" s="560">
        <v>0</v>
      </c>
      <c r="CK15" s="560">
        <v>47.6</v>
      </c>
      <c r="CL15" s="562">
        <v>0</v>
      </c>
      <c r="CM15" s="601">
        <v>624.7</v>
      </c>
      <c r="CN15" s="561">
        <v>0</v>
      </c>
      <c r="CO15" s="561">
        <v>0</v>
      </c>
      <c r="CP15" s="562">
        <v>2318.7</v>
      </c>
      <c r="CQ15" s="577">
        <v>282.2</v>
      </c>
      <c r="CR15" s="560">
        <v>753.8</v>
      </c>
      <c r="CS15" s="560">
        <v>167.70000000000002</v>
      </c>
      <c r="CT15" s="560">
        <v>48</v>
      </c>
      <c r="CU15" s="561">
        <v>56</v>
      </c>
      <c r="CV15" s="561">
        <v>136.5</v>
      </c>
      <c r="CW15" s="608">
        <v>680.6</v>
      </c>
      <c r="CX15" s="601">
        <v>113.60000000000001</v>
      </c>
      <c r="CY15" s="561">
        <v>108</v>
      </c>
      <c r="CZ15" s="560">
        <v>0</v>
      </c>
      <c r="DA15" s="562">
        <v>0</v>
      </c>
      <c r="DB15" s="614">
        <v>0</v>
      </c>
      <c r="DC15" s="615">
        <v>0</v>
      </c>
      <c r="DD15" s="615">
        <v>109.5</v>
      </c>
      <c r="DE15" s="615">
        <v>0</v>
      </c>
      <c r="DF15" s="616">
        <v>0</v>
      </c>
      <c r="DG15" s="617">
        <v>0</v>
      </c>
      <c r="DH15" s="618">
        <v>0</v>
      </c>
      <c r="DI15" s="616">
        <v>44.5</v>
      </c>
      <c r="DJ15" s="615">
        <v>0</v>
      </c>
      <c r="DK15" s="615">
        <v>0</v>
      </c>
      <c r="DL15" s="617">
        <v>0</v>
      </c>
      <c r="DM15" s="614">
        <v>0</v>
      </c>
      <c r="DN15" s="615">
        <v>0</v>
      </c>
      <c r="DO15" s="615">
        <v>63.7</v>
      </c>
      <c r="DP15" s="616">
        <v>0</v>
      </c>
      <c r="DQ15" s="617">
        <v>0</v>
      </c>
    </row>
    <row r="16" spans="1:121" ht="17.25" customHeight="1">
      <c r="A16" s="12"/>
      <c r="B16" s="93"/>
      <c r="C16" s="560"/>
      <c r="D16" s="560"/>
      <c r="E16" s="560"/>
      <c r="F16" s="560"/>
      <c r="G16" s="560"/>
      <c r="H16" s="561"/>
      <c r="I16" s="561"/>
      <c r="J16" s="562"/>
      <c r="K16" s="577"/>
      <c r="L16" s="560"/>
      <c r="M16" s="560"/>
      <c r="N16" s="560"/>
      <c r="O16" s="561"/>
      <c r="P16" s="560"/>
      <c r="Q16" s="561"/>
      <c r="R16" s="560"/>
      <c r="S16" s="561"/>
      <c r="T16" s="563"/>
      <c r="U16" s="603"/>
      <c r="V16" s="560"/>
      <c r="W16" s="588"/>
      <c r="X16" s="560"/>
      <c r="Y16" s="560"/>
      <c r="Z16" s="560"/>
      <c r="AA16" s="561"/>
      <c r="AB16" s="560"/>
      <c r="AC16" s="560"/>
      <c r="AD16" s="562"/>
      <c r="AE16" s="583"/>
      <c r="AF16" s="588"/>
      <c r="AG16" s="561"/>
      <c r="AH16" s="560"/>
      <c r="AI16" s="588"/>
      <c r="AJ16" s="560"/>
      <c r="AK16" s="560"/>
      <c r="AL16" s="560"/>
      <c r="AM16" s="561"/>
      <c r="AN16" s="562"/>
      <c r="AO16" s="583"/>
      <c r="AP16" s="560"/>
      <c r="AQ16" s="588"/>
      <c r="AR16" s="560"/>
      <c r="AS16" s="560"/>
      <c r="AT16" s="560"/>
      <c r="AU16" s="588"/>
      <c r="AV16" s="561"/>
      <c r="AW16" s="561"/>
      <c r="AX16" s="580"/>
      <c r="AY16" s="583"/>
      <c r="AZ16" s="561"/>
      <c r="BA16" s="585"/>
      <c r="BB16" s="560"/>
      <c r="BC16" s="561"/>
      <c r="BD16" s="560"/>
      <c r="BE16" s="560"/>
      <c r="BF16" s="561"/>
      <c r="BG16" s="601"/>
      <c r="BH16" s="563"/>
      <c r="BI16" s="583"/>
      <c r="BJ16" s="561"/>
      <c r="BK16" s="561"/>
      <c r="BL16" s="585"/>
      <c r="BM16" s="560"/>
      <c r="BN16" s="560"/>
      <c r="BO16" s="560"/>
      <c r="BP16" s="560"/>
      <c r="BQ16" s="561"/>
      <c r="BR16" s="563"/>
      <c r="BS16" s="583"/>
      <c r="BT16" s="560"/>
      <c r="BU16" s="560"/>
      <c r="BV16" s="561"/>
      <c r="BW16" s="560"/>
      <c r="BX16" s="588"/>
      <c r="BY16" s="560"/>
      <c r="BZ16" s="560"/>
      <c r="CA16" s="560"/>
      <c r="CB16" s="562"/>
      <c r="CC16" s="583"/>
      <c r="CD16" s="561"/>
      <c r="CE16" s="601"/>
      <c r="CF16" s="561"/>
      <c r="CG16" s="560"/>
      <c r="CH16" s="585"/>
      <c r="CI16" s="560"/>
      <c r="CJ16" s="560"/>
      <c r="CK16" s="560"/>
      <c r="CL16" s="562"/>
      <c r="CM16" s="601"/>
      <c r="CN16" s="561"/>
      <c r="CO16" s="561"/>
      <c r="CP16" s="562"/>
      <c r="CQ16" s="577"/>
      <c r="CR16" s="560"/>
      <c r="CS16" s="560"/>
      <c r="CT16" s="560"/>
      <c r="CU16" s="561"/>
      <c r="CV16" s="561"/>
      <c r="CW16" s="608"/>
      <c r="CX16" s="601"/>
      <c r="CY16" s="561"/>
      <c r="CZ16" s="560"/>
      <c r="DA16" s="562"/>
      <c r="DB16" s="614"/>
      <c r="DC16" s="615"/>
      <c r="DD16" s="615"/>
      <c r="DE16" s="615"/>
      <c r="DF16" s="616"/>
      <c r="DG16" s="617"/>
      <c r="DH16" s="618"/>
      <c r="DI16" s="616"/>
      <c r="DJ16" s="615"/>
      <c r="DK16" s="615"/>
      <c r="DL16" s="617"/>
      <c r="DM16" s="614"/>
      <c r="DN16" s="615"/>
      <c r="DO16" s="615"/>
      <c r="DP16" s="616"/>
      <c r="DQ16" s="617"/>
    </row>
    <row r="17" spans="1:121" ht="17.25" customHeight="1">
      <c r="A17" s="12" t="s">
        <v>6</v>
      </c>
      <c r="B17" s="93">
        <f>SUM(C17:DQ17)</f>
        <v>1297.3000000000006</v>
      </c>
      <c r="C17" s="564">
        <v>56</v>
      </c>
      <c r="D17" s="564">
        <v>0</v>
      </c>
      <c r="E17" s="564">
        <v>0</v>
      </c>
      <c r="F17" s="564">
        <v>78.3</v>
      </c>
      <c r="G17" s="564">
        <v>0</v>
      </c>
      <c r="H17" s="565">
        <v>0</v>
      </c>
      <c r="I17" s="564">
        <v>81.4</v>
      </c>
      <c r="J17" s="566">
        <v>0</v>
      </c>
      <c r="K17" s="578">
        <v>0</v>
      </c>
      <c r="L17" s="564">
        <v>0</v>
      </c>
      <c r="M17" s="564">
        <v>55.5</v>
      </c>
      <c r="N17" s="564">
        <v>89.30000000000001</v>
      </c>
      <c r="O17" s="565">
        <v>63.2</v>
      </c>
      <c r="P17" s="565">
        <v>0</v>
      </c>
      <c r="Q17" s="564">
        <v>67.2</v>
      </c>
      <c r="R17" s="564">
        <v>0</v>
      </c>
      <c r="S17" s="564">
        <v>43.3</v>
      </c>
      <c r="T17" s="562">
        <v>0</v>
      </c>
      <c r="U17" s="603">
        <v>0</v>
      </c>
      <c r="V17" s="564">
        <v>41.4</v>
      </c>
      <c r="W17" s="589">
        <v>0</v>
      </c>
      <c r="X17" s="564">
        <v>81.7</v>
      </c>
      <c r="Y17" s="564">
        <v>0</v>
      </c>
      <c r="Z17" s="564">
        <v>0</v>
      </c>
      <c r="AA17" s="565">
        <v>0</v>
      </c>
      <c r="AB17" s="564">
        <v>21.7</v>
      </c>
      <c r="AC17" s="564">
        <v>0</v>
      </c>
      <c r="AD17" s="566">
        <v>15</v>
      </c>
      <c r="AE17" s="578">
        <v>8.200000000000001</v>
      </c>
      <c r="AF17" s="589">
        <v>6.6</v>
      </c>
      <c r="AG17" s="564">
        <v>11.600000000000001</v>
      </c>
      <c r="AH17" s="564">
        <v>33.2</v>
      </c>
      <c r="AI17" s="589">
        <v>0</v>
      </c>
      <c r="AJ17" s="564">
        <v>0</v>
      </c>
      <c r="AK17" s="564">
        <v>0</v>
      </c>
      <c r="AL17" s="564">
        <v>5.5</v>
      </c>
      <c r="AM17" s="564">
        <v>4.4</v>
      </c>
      <c r="AN17" s="566">
        <v>17.7</v>
      </c>
      <c r="AO17" s="578">
        <v>2.4</v>
      </c>
      <c r="AP17" s="564">
        <v>0</v>
      </c>
      <c r="AQ17" s="589">
        <v>17.1</v>
      </c>
      <c r="AR17" s="564">
        <v>0</v>
      </c>
      <c r="AS17" s="564">
        <v>14.3</v>
      </c>
      <c r="AT17" s="564">
        <v>6.1</v>
      </c>
      <c r="AU17" s="589">
        <v>0</v>
      </c>
      <c r="AV17" s="565">
        <v>11.7</v>
      </c>
      <c r="AW17" s="564">
        <v>10.5</v>
      </c>
      <c r="AX17" s="581">
        <v>15.6</v>
      </c>
      <c r="AY17" s="578">
        <v>19.2</v>
      </c>
      <c r="AZ17" s="564">
        <v>5.6000000000000005</v>
      </c>
      <c r="BA17" s="581">
        <v>0</v>
      </c>
      <c r="BB17" s="564">
        <v>26.5</v>
      </c>
      <c r="BC17" s="565">
        <v>0</v>
      </c>
      <c r="BD17" s="564">
        <v>18.3</v>
      </c>
      <c r="BE17" s="564">
        <v>19.1</v>
      </c>
      <c r="BF17" s="565">
        <v>0</v>
      </c>
      <c r="BG17" s="591">
        <v>19.8</v>
      </c>
      <c r="BH17" s="568">
        <v>0</v>
      </c>
      <c r="BI17" s="584">
        <v>0</v>
      </c>
      <c r="BJ17" s="565">
        <v>0</v>
      </c>
      <c r="BK17" s="564">
        <v>13.9</v>
      </c>
      <c r="BL17" s="581">
        <v>17.5</v>
      </c>
      <c r="BM17" s="564">
        <v>0</v>
      </c>
      <c r="BN17" s="564">
        <v>0</v>
      </c>
      <c r="BO17" s="564">
        <v>0</v>
      </c>
      <c r="BP17" s="564">
        <v>0</v>
      </c>
      <c r="BQ17" s="564">
        <v>5.899999999999999</v>
      </c>
      <c r="BR17" s="568">
        <v>25.200000000000003</v>
      </c>
      <c r="BS17" s="578">
        <v>23.800000000000004</v>
      </c>
      <c r="BT17" s="564">
        <v>15.8</v>
      </c>
      <c r="BU17" s="564">
        <v>0.2</v>
      </c>
      <c r="BV17" s="564">
        <v>0</v>
      </c>
      <c r="BW17" s="564">
        <v>0</v>
      </c>
      <c r="BX17" s="589">
        <v>3.1000000000000005</v>
      </c>
      <c r="BY17" s="564">
        <v>0</v>
      </c>
      <c r="BZ17" s="564">
        <v>0</v>
      </c>
      <c r="CA17" s="564">
        <v>0.30000000000000004</v>
      </c>
      <c r="CB17" s="566">
        <v>0</v>
      </c>
      <c r="CC17" s="584">
        <v>3.2</v>
      </c>
      <c r="CD17" s="564">
        <v>11.9</v>
      </c>
      <c r="CE17" s="589">
        <v>0</v>
      </c>
      <c r="CF17" s="564">
        <v>0</v>
      </c>
      <c r="CG17" s="564">
        <v>0</v>
      </c>
      <c r="CH17" s="581">
        <v>0</v>
      </c>
      <c r="CI17" s="564">
        <v>0</v>
      </c>
      <c r="CJ17" s="565">
        <v>0</v>
      </c>
      <c r="CK17" s="564">
        <v>0</v>
      </c>
      <c r="CL17" s="566">
        <v>0</v>
      </c>
      <c r="CM17" s="591">
        <v>11.4</v>
      </c>
      <c r="CN17" s="565">
        <v>0</v>
      </c>
      <c r="CO17" s="565">
        <v>0</v>
      </c>
      <c r="CP17" s="567">
        <v>46.00000000000001</v>
      </c>
      <c r="CQ17" s="578">
        <v>23.6</v>
      </c>
      <c r="CR17" s="564">
        <v>18.4</v>
      </c>
      <c r="CS17" s="564">
        <v>7.9</v>
      </c>
      <c r="CT17" s="564">
        <v>4</v>
      </c>
      <c r="CU17" s="565">
        <v>7</v>
      </c>
      <c r="CV17" s="565">
        <v>0</v>
      </c>
      <c r="CW17" s="609">
        <v>24.900000000000002</v>
      </c>
      <c r="CX17" s="589">
        <v>2.9</v>
      </c>
      <c r="CY17" s="564">
        <v>0</v>
      </c>
      <c r="CZ17" s="564">
        <v>0</v>
      </c>
      <c r="DA17" s="566">
        <v>0</v>
      </c>
      <c r="DB17" s="619">
        <v>0</v>
      </c>
      <c r="DC17" s="620">
        <v>0</v>
      </c>
      <c r="DD17" s="620">
        <v>27.4</v>
      </c>
      <c r="DE17" s="620">
        <v>0</v>
      </c>
      <c r="DF17" s="621">
        <v>0</v>
      </c>
      <c r="DG17" s="622">
        <v>0</v>
      </c>
      <c r="DH17" s="623">
        <v>0</v>
      </c>
      <c r="DI17" s="620">
        <v>35.6</v>
      </c>
      <c r="DJ17" s="620">
        <v>0</v>
      </c>
      <c r="DK17" s="620">
        <v>0</v>
      </c>
      <c r="DL17" s="622">
        <v>0</v>
      </c>
      <c r="DM17" s="619">
        <v>0</v>
      </c>
      <c r="DN17" s="620">
        <v>0</v>
      </c>
      <c r="DO17" s="620">
        <v>0</v>
      </c>
      <c r="DP17" s="621">
        <v>0</v>
      </c>
      <c r="DQ17" s="622">
        <v>0</v>
      </c>
    </row>
    <row r="18" spans="1:121" ht="17.25" customHeight="1">
      <c r="A18" s="12"/>
      <c r="B18" s="93"/>
      <c r="C18" s="564"/>
      <c r="D18" s="564"/>
      <c r="E18" s="564"/>
      <c r="F18" s="564"/>
      <c r="G18" s="564"/>
      <c r="H18" s="565"/>
      <c r="I18" s="564"/>
      <c r="J18" s="566"/>
      <c r="K18" s="578"/>
      <c r="L18" s="564"/>
      <c r="M18" s="564"/>
      <c r="N18" s="564"/>
      <c r="O18" s="565"/>
      <c r="P18" s="565"/>
      <c r="Q18" s="564"/>
      <c r="R18" s="564"/>
      <c r="S18" s="564"/>
      <c r="T18" s="562"/>
      <c r="U18" s="603"/>
      <c r="V18" s="564"/>
      <c r="W18" s="589"/>
      <c r="X18" s="564"/>
      <c r="Y18" s="564"/>
      <c r="Z18" s="564"/>
      <c r="AA18" s="565"/>
      <c r="AB18" s="564"/>
      <c r="AC18" s="564"/>
      <c r="AD18" s="566"/>
      <c r="AE18" s="578"/>
      <c r="AF18" s="589"/>
      <c r="AG18" s="564"/>
      <c r="AH18" s="564"/>
      <c r="AI18" s="589"/>
      <c r="AJ18" s="564"/>
      <c r="AK18" s="564"/>
      <c r="AL18" s="564"/>
      <c r="AM18" s="564"/>
      <c r="AN18" s="566"/>
      <c r="AO18" s="578"/>
      <c r="AP18" s="564"/>
      <c r="AQ18" s="589"/>
      <c r="AR18" s="564"/>
      <c r="AS18" s="564"/>
      <c r="AT18" s="564"/>
      <c r="AU18" s="589"/>
      <c r="AV18" s="565"/>
      <c r="AW18" s="564"/>
      <c r="AX18" s="581"/>
      <c r="AY18" s="578"/>
      <c r="AZ18" s="564"/>
      <c r="BA18" s="581"/>
      <c r="BB18" s="564"/>
      <c r="BC18" s="565"/>
      <c r="BD18" s="564"/>
      <c r="BE18" s="564"/>
      <c r="BF18" s="565"/>
      <c r="BG18" s="591"/>
      <c r="BH18" s="568"/>
      <c r="BI18" s="584"/>
      <c r="BJ18" s="565"/>
      <c r="BK18" s="564"/>
      <c r="BL18" s="581"/>
      <c r="BM18" s="564"/>
      <c r="BN18" s="564"/>
      <c r="BO18" s="564"/>
      <c r="BP18" s="564"/>
      <c r="BQ18" s="564"/>
      <c r="BR18" s="568"/>
      <c r="BS18" s="578"/>
      <c r="BT18" s="564"/>
      <c r="BU18" s="564"/>
      <c r="BV18" s="564"/>
      <c r="BW18" s="564"/>
      <c r="BX18" s="589"/>
      <c r="BY18" s="564"/>
      <c r="BZ18" s="564"/>
      <c r="CA18" s="564"/>
      <c r="CB18" s="566"/>
      <c r="CC18" s="584"/>
      <c r="CD18" s="564"/>
      <c r="CE18" s="589"/>
      <c r="CF18" s="564"/>
      <c r="CG18" s="564"/>
      <c r="CH18" s="581"/>
      <c r="CI18" s="564"/>
      <c r="CJ18" s="565"/>
      <c r="CK18" s="564"/>
      <c r="CL18" s="566"/>
      <c r="CM18" s="591"/>
      <c r="CN18" s="565"/>
      <c r="CO18" s="565"/>
      <c r="CP18" s="567"/>
      <c r="CQ18" s="578"/>
      <c r="CR18" s="564"/>
      <c r="CS18" s="564"/>
      <c r="CT18" s="564"/>
      <c r="CU18" s="565"/>
      <c r="CV18" s="565"/>
      <c r="CW18" s="609"/>
      <c r="CX18" s="589"/>
      <c r="CY18" s="564"/>
      <c r="CZ18" s="564"/>
      <c r="DA18" s="566"/>
      <c r="DB18" s="619"/>
      <c r="DC18" s="620"/>
      <c r="DD18" s="620"/>
      <c r="DE18" s="620"/>
      <c r="DF18" s="621"/>
      <c r="DG18" s="622"/>
      <c r="DH18" s="623"/>
      <c r="DI18" s="620"/>
      <c r="DJ18" s="620"/>
      <c r="DK18" s="620"/>
      <c r="DL18" s="622"/>
      <c r="DM18" s="619"/>
      <c r="DN18" s="620"/>
      <c r="DO18" s="620"/>
      <c r="DP18" s="621"/>
      <c r="DQ18" s="622"/>
    </row>
    <row r="19" spans="1:121" ht="17.25" customHeight="1">
      <c r="A19" s="12" t="s">
        <v>4</v>
      </c>
      <c r="B19" s="93">
        <f>SUM(C19:DQ19)</f>
        <v>6487.999999999999</v>
      </c>
      <c r="C19" s="564">
        <v>177.5</v>
      </c>
      <c r="D19" s="564">
        <v>0</v>
      </c>
      <c r="E19" s="564">
        <v>47</v>
      </c>
      <c r="F19" s="565">
        <v>51.89999999999999</v>
      </c>
      <c r="G19" s="564">
        <v>0</v>
      </c>
      <c r="H19" s="564">
        <v>34.6</v>
      </c>
      <c r="I19" s="564">
        <v>0</v>
      </c>
      <c r="J19" s="568">
        <v>35</v>
      </c>
      <c r="K19" s="578">
        <v>0</v>
      </c>
      <c r="L19" s="565">
        <v>149.20000000000002</v>
      </c>
      <c r="M19" s="564">
        <v>58.6</v>
      </c>
      <c r="N19" s="565">
        <v>9.4</v>
      </c>
      <c r="O19" s="564">
        <v>112.9</v>
      </c>
      <c r="P19" s="565">
        <v>0</v>
      </c>
      <c r="Q19" s="564">
        <v>88.2</v>
      </c>
      <c r="R19" s="565">
        <v>100.6</v>
      </c>
      <c r="S19" s="565">
        <v>89.3</v>
      </c>
      <c r="T19" s="563">
        <v>0</v>
      </c>
      <c r="U19" s="603">
        <v>27.400000000000002</v>
      </c>
      <c r="V19" s="564">
        <v>122</v>
      </c>
      <c r="W19" s="591">
        <v>0</v>
      </c>
      <c r="X19" s="564">
        <v>13.3</v>
      </c>
      <c r="Y19" s="564">
        <v>0</v>
      </c>
      <c r="Z19" s="564">
        <v>0</v>
      </c>
      <c r="AA19" s="564">
        <v>0</v>
      </c>
      <c r="AB19" s="564">
        <v>135</v>
      </c>
      <c r="AC19" s="564">
        <v>0</v>
      </c>
      <c r="AD19" s="566">
        <v>0</v>
      </c>
      <c r="AE19" s="578">
        <v>12.9</v>
      </c>
      <c r="AF19" s="589">
        <v>0</v>
      </c>
      <c r="AG19" s="565">
        <v>0</v>
      </c>
      <c r="AH19" s="564">
        <v>0</v>
      </c>
      <c r="AI19" s="589">
        <v>0</v>
      </c>
      <c r="AJ19" s="564">
        <v>0</v>
      </c>
      <c r="AK19" s="564">
        <v>0</v>
      </c>
      <c r="AL19" s="564">
        <v>0</v>
      </c>
      <c r="AM19" s="564">
        <v>0</v>
      </c>
      <c r="AN19" s="568">
        <v>0</v>
      </c>
      <c r="AO19" s="584">
        <v>23.6</v>
      </c>
      <c r="AP19" s="564">
        <v>38.4</v>
      </c>
      <c r="AQ19" s="589">
        <v>86.1</v>
      </c>
      <c r="AR19" s="564">
        <v>0</v>
      </c>
      <c r="AS19" s="564">
        <v>39.5</v>
      </c>
      <c r="AT19" s="565">
        <v>0</v>
      </c>
      <c r="AU19" s="589">
        <v>0</v>
      </c>
      <c r="AV19" s="564">
        <v>27.6</v>
      </c>
      <c r="AW19" s="564">
        <v>47.7</v>
      </c>
      <c r="AX19" s="581">
        <v>0</v>
      </c>
      <c r="AY19" s="584">
        <v>24.299999999999997</v>
      </c>
      <c r="AZ19" s="565">
        <v>0</v>
      </c>
      <c r="BA19" s="581">
        <v>0</v>
      </c>
      <c r="BB19" s="564">
        <v>251</v>
      </c>
      <c r="BC19" s="564">
        <v>0</v>
      </c>
      <c r="BD19" s="564">
        <v>364.5</v>
      </c>
      <c r="BE19" s="565">
        <v>162.5</v>
      </c>
      <c r="BF19" s="564">
        <v>0</v>
      </c>
      <c r="BG19" s="589">
        <v>169.5</v>
      </c>
      <c r="BH19" s="566">
        <v>0</v>
      </c>
      <c r="BI19" s="578">
        <v>0</v>
      </c>
      <c r="BJ19" s="564">
        <v>0</v>
      </c>
      <c r="BK19" s="565">
        <v>318.3</v>
      </c>
      <c r="BL19" s="581">
        <v>230.89999999999998</v>
      </c>
      <c r="BM19" s="564">
        <v>0</v>
      </c>
      <c r="BN19" s="564">
        <v>0</v>
      </c>
      <c r="BO19" s="564">
        <v>0</v>
      </c>
      <c r="BP19" s="564">
        <v>0</v>
      </c>
      <c r="BQ19" s="564">
        <v>0</v>
      </c>
      <c r="BR19" s="566">
        <v>42.2</v>
      </c>
      <c r="BS19" s="578">
        <v>0</v>
      </c>
      <c r="BT19" s="564">
        <v>0</v>
      </c>
      <c r="BU19" s="564">
        <v>0</v>
      </c>
      <c r="BV19" s="565">
        <v>0</v>
      </c>
      <c r="BW19" s="564">
        <v>0</v>
      </c>
      <c r="BX19" s="589">
        <v>0</v>
      </c>
      <c r="BY19" s="564">
        <v>0</v>
      </c>
      <c r="BZ19" s="564">
        <v>0</v>
      </c>
      <c r="CA19" s="565">
        <v>72.7</v>
      </c>
      <c r="CB19" s="566">
        <v>0</v>
      </c>
      <c r="CC19" s="578">
        <v>6.6</v>
      </c>
      <c r="CD19" s="564">
        <v>149.8</v>
      </c>
      <c r="CE19" s="589">
        <v>0</v>
      </c>
      <c r="CF19" s="564">
        <v>80.69999999999999</v>
      </c>
      <c r="CG19" s="564">
        <v>0</v>
      </c>
      <c r="CH19" s="581">
        <v>0</v>
      </c>
      <c r="CI19" s="564">
        <v>0</v>
      </c>
      <c r="CJ19" s="565">
        <v>0</v>
      </c>
      <c r="CK19" s="564">
        <v>0</v>
      </c>
      <c r="CL19" s="568">
        <v>0</v>
      </c>
      <c r="CM19" s="589">
        <v>197.60000000000002</v>
      </c>
      <c r="CN19" s="564">
        <v>0</v>
      </c>
      <c r="CO19" s="564">
        <v>0</v>
      </c>
      <c r="CP19" s="569">
        <v>1519.6</v>
      </c>
      <c r="CQ19" s="578">
        <v>153.2</v>
      </c>
      <c r="CR19" s="565">
        <v>542</v>
      </c>
      <c r="CS19" s="564">
        <v>107.2</v>
      </c>
      <c r="CT19" s="565">
        <v>0</v>
      </c>
      <c r="CU19" s="564">
        <v>10.5</v>
      </c>
      <c r="CV19" s="564">
        <v>0</v>
      </c>
      <c r="CW19" s="609">
        <v>252.3</v>
      </c>
      <c r="CX19" s="591">
        <v>33.900000000000006</v>
      </c>
      <c r="CY19" s="565">
        <v>35.3</v>
      </c>
      <c r="CZ19" s="565">
        <v>0</v>
      </c>
      <c r="DA19" s="568">
        <v>0</v>
      </c>
      <c r="DB19" s="619">
        <v>0</v>
      </c>
      <c r="DC19" s="621">
        <v>58.5</v>
      </c>
      <c r="DD19" s="621">
        <v>79.30000000000001</v>
      </c>
      <c r="DE19" s="621">
        <v>0</v>
      </c>
      <c r="DF19" s="620">
        <v>0</v>
      </c>
      <c r="DG19" s="624">
        <v>0</v>
      </c>
      <c r="DH19" s="625">
        <v>0</v>
      </c>
      <c r="DI19" s="621">
        <v>44.9</v>
      </c>
      <c r="DJ19" s="620">
        <v>0</v>
      </c>
      <c r="DK19" s="620">
        <v>0</v>
      </c>
      <c r="DL19" s="622">
        <v>0</v>
      </c>
      <c r="DM19" s="619">
        <v>0</v>
      </c>
      <c r="DN19" s="621">
        <v>0</v>
      </c>
      <c r="DO19" s="621">
        <v>52.99999999999999</v>
      </c>
      <c r="DP19" s="620">
        <v>0</v>
      </c>
      <c r="DQ19" s="622">
        <v>0</v>
      </c>
    </row>
    <row r="20" spans="1:121" ht="17.25" customHeight="1">
      <c r="A20" s="12"/>
      <c r="B20" s="93"/>
      <c r="C20" s="564"/>
      <c r="D20" s="564"/>
      <c r="E20" s="564"/>
      <c r="F20" s="565"/>
      <c r="G20" s="564"/>
      <c r="H20" s="564"/>
      <c r="I20" s="564"/>
      <c r="J20" s="568"/>
      <c r="K20" s="578"/>
      <c r="L20" s="565"/>
      <c r="M20" s="564"/>
      <c r="N20" s="565"/>
      <c r="O20" s="564"/>
      <c r="P20" s="565"/>
      <c r="Q20" s="564"/>
      <c r="R20" s="565"/>
      <c r="S20" s="565"/>
      <c r="T20" s="563"/>
      <c r="U20" s="603"/>
      <c r="V20" s="564"/>
      <c r="W20" s="591"/>
      <c r="X20" s="564"/>
      <c r="Y20" s="564"/>
      <c r="Z20" s="564"/>
      <c r="AA20" s="564"/>
      <c r="AB20" s="564"/>
      <c r="AC20" s="564"/>
      <c r="AD20" s="566"/>
      <c r="AE20" s="578"/>
      <c r="AF20" s="589"/>
      <c r="AG20" s="565"/>
      <c r="AH20" s="564"/>
      <c r="AI20" s="589"/>
      <c r="AJ20" s="564"/>
      <c r="AK20" s="564"/>
      <c r="AL20" s="564"/>
      <c r="AM20" s="564"/>
      <c r="AN20" s="568"/>
      <c r="AO20" s="584"/>
      <c r="AP20" s="564"/>
      <c r="AQ20" s="589"/>
      <c r="AR20" s="564"/>
      <c r="AS20" s="564"/>
      <c r="AT20" s="565"/>
      <c r="AU20" s="589"/>
      <c r="AV20" s="564"/>
      <c r="AW20" s="564"/>
      <c r="AX20" s="581"/>
      <c r="AY20" s="584"/>
      <c r="AZ20" s="565"/>
      <c r="BA20" s="581"/>
      <c r="BB20" s="564"/>
      <c r="BC20" s="564"/>
      <c r="BD20" s="564"/>
      <c r="BE20" s="565"/>
      <c r="BF20" s="564"/>
      <c r="BG20" s="589"/>
      <c r="BH20" s="566"/>
      <c r="BI20" s="578"/>
      <c r="BJ20" s="564"/>
      <c r="BK20" s="565"/>
      <c r="BL20" s="581"/>
      <c r="BM20" s="564"/>
      <c r="BN20" s="564"/>
      <c r="BO20" s="564"/>
      <c r="BP20" s="564"/>
      <c r="BQ20" s="564"/>
      <c r="BR20" s="566"/>
      <c r="BS20" s="578"/>
      <c r="BT20" s="564"/>
      <c r="BU20" s="564"/>
      <c r="BV20" s="565"/>
      <c r="BW20" s="564"/>
      <c r="BX20" s="589"/>
      <c r="BY20" s="564"/>
      <c r="BZ20" s="564"/>
      <c r="CA20" s="565"/>
      <c r="CB20" s="566"/>
      <c r="CC20" s="578"/>
      <c r="CD20" s="564"/>
      <c r="CE20" s="589"/>
      <c r="CF20" s="564"/>
      <c r="CG20" s="564"/>
      <c r="CH20" s="581"/>
      <c r="CI20" s="564"/>
      <c r="CJ20" s="565"/>
      <c r="CK20" s="564"/>
      <c r="CL20" s="568"/>
      <c r="CM20" s="589"/>
      <c r="CN20" s="564"/>
      <c r="CO20" s="564"/>
      <c r="CP20" s="569"/>
      <c r="CQ20" s="578"/>
      <c r="CR20" s="565"/>
      <c r="CS20" s="564"/>
      <c r="CT20" s="565"/>
      <c r="CU20" s="564"/>
      <c r="CV20" s="564"/>
      <c r="CW20" s="609"/>
      <c r="CX20" s="591"/>
      <c r="CY20" s="565"/>
      <c r="CZ20" s="565"/>
      <c r="DA20" s="568"/>
      <c r="DB20" s="619"/>
      <c r="DC20" s="621"/>
      <c r="DD20" s="621"/>
      <c r="DE20" s="621"/>
      <c r="DF20" s="620"/>
      <c r="DG20" s="624"/>
      <c r="DH20" s="625"/>
      <c r="DI20" s="621"/>
      <c r="DJ20" s="620"/>
      <c r="DK20" s="620"/>
      <c r="DL20" s="622"/>
      <c r="DM20" s="619"/>
      <c r="DN20" s="621"/>
      <c r="DO20" s="621"/>
      <c r="DP20" s="620"/>
      <c r="DQ20" s="622"/>
    </row>
    <row r="21" spans="1:121" ht="17.25" customHeight="1">
      <c r="A21" s="12" t="s">
        <v>3</v>
      </c>
      <c r="B21" s="93">
        <f>SUM(C21:DQ21)</f>
        <v>17016.5</v>
      </c>
      <c r="C21" s="564">
        <v>706.5</v>
      </c>
      <c r="D21" s="564">
        <v>0</v>
      </c>
      <c r="E21" s="564">
        <v>0</v>
      </c>
      <c r="F21" s="565">
        <v>356.69999999999993</v>
      </c>
      <c r="G21" s="564">
        <v>0</v>
      </c>
      <c r="H21" s="565">
        <v>249.59999999999997</v>
      </c>
      <c r="I21" s="564">
        <v>456.20000000000005</v>
      </c>
      <c r="J21" s="568">
        <v>0</v>
      </c>
      <c r="K21" s="578">
        <v>0</v>
      </c>
      <c r="L21" s="564">
        <v>0</v>
      </c>
      <c r="M21" s="564">
        <v>512</v>
      </c>
      <c r="N21" s="565">
        <v>110.1</v>
      </c>
      <c r="O21" s="565">
        <v>312.8</v>
      </c>
      <c r="P21" s="565">
        <v>253.7</v>
      </c>
      <c r="Q21" s="564">
        <v>53</v>
      </c>
      <c r="R21" s="565">
        <v>121.39999999999999</v>
      </c>
      <c r="S21" s="565">
        <v>219.10000000000002</v>
      </c>
      <c r="T21" s="563">
        <v>0</v>
      </c>
      <c r="U21" s="604">
        <v>0</v>
      </c>
      <c r="V21" s="565">
        <v>370</v>
      </c>
      <c r="W21" s="589">
        <v>0</v>
      </c>
      <c r="X21" s="570">
        <v>0</v>
      </c>
      <c r="Y21" s="570">
        <v>0</v>
      </c>
      <c r="Z21" s="570">
        <v>0</v>
      </c>
      <c r="AA21" s="565">
        <v>143.39999999999998</v>
      </c>
      <c r="AB21" s="570">
        <v>0</v>
      </c>
      <c r="AC21" s="565">
        <v>0</v>
      </c>
      <c r="AD21" s="569">
        <v>0</v>
      </c>
      <c r="AE21" s="578">
        <v>0</v>
      </c>
      <c r="AF21" s="589">
        <v>0</v>
      </c>
      <c r="AG21" s="564">
        <v>0</v>
      </c>
      <c r="AH21" s="564">
        <v>64.1</v>
      </c>
      <c r="AI21" s="589">
        <v>0</v>
      </c>
      <c r="AJ21" s="564">
        <v>0</v>
      </c>
      <c r="AK21" s="564">
        <v>0</v>
      </c>
      <c r="AL21" s="564">
        <v>0</v>
      </c>
      <c r="AM21" s="564">
        <v>46</v>
      </c>
      <c r="AN21" s="568">
        <v>0</v>
      </c>
      <c r="AO21" s="584">
        <v>456.49999999999994</v>
      </c>
      <c r="AP21" s="564">
        <v>357.2</v>
      </c>
      <c r="AQ21" s="589">
        <v>391.49999999999994</v>
      </c>
      <c r="AR21" s="564">
        <v>0</v>
      </c>
      <c r="AS21" s="564">
        <v>241</v>
      </c>
      <c r="AT21" s="564">
        <v>0</v>
      </c>
      <c r="AU21" s="589">
        <v>0</v>
      </c>
      <c r="AV21" s="565">
        <v>103.3</v>
      </c>
      <c r="AW21" s="564">
        <v>153.1</v>
      </c>
      <c r="AX21" s="581">
        <v>115.69999999999999</v>
      </c>
      <c r="AY21" s="584">
        <v>327.2</v>
      </c>
      <c r="AZ21" s="565">
        <v>0</v>
      </c>
      <c r="BA21" s="581">
        <v>0</v>
      </c>
      <c r="BB21" s="564">
        <v>240.3</v>
      </c>
      <c r="BC21" s="564">
        <v>0</v>
      </c>
      <c r="BD21" s="564">
        <v>316.09999999999997</v>
      </c>
      <c r="BE21" s="565">
        <v>352.7</v>
      </c>
      <c r="BF21" s="565">
        <v>0</v>
      </c>
      <c r="BG21" s="591">
        <v>712.9</v>
      </c>
      <c r="BH21" s="566">
        <v>0</v>
      </c>
      <c r="BI21" s="578">
        <v>0</v>
      </c>
      <c r="BJ21" s="564">
        <v>0</v>
      </c>
      <c r="BK21" s="565">
        <v>1392.0000000000002</v>
      </c>
      <c r="BL21" s="581">
        <v>1115.9</v>
      </c>
      <c r="BM21" s="564">
        <v>0</v>
      </c>
      <c r="BN21" s="564">
        <v>0</v>
      </c>
      <c r="BO21" s="564">
        <v>0</v>
      </c>
      <c r="BP21" s="565">
        <v>0</v>
      </c>
      <c r="BQ21" s="565">
        <v>0</v>
      </c>
      <c r="BR21" s="568">
        <v>264.6</v>
      </c>
      <c r="BS21" s="578">
        <v>182.9</v>
      </c>
      <c r="BT21" s="564">
        <v>0</v>
      </c>
      <c r="BU21" s="564">
        <v>230.7</v>
      </c>
      <c r="BV21" s="565">
        <v>212.10000000000002</v>
      </c>
      <c r="BW21" s="564">
        <v>0</v>
      </c>
      <c r="BX21" s="589">
        <v>201.6</v>
      </c>
      <c r="BY21" s="564">
        <v>0</v>
      </c>
      <c r="BZ21" s="564">
        <v>0</v>
      </c>
      <c r="CA21" s="564">
        <v>0</v>
      </c>
      <c r="CB21" s="566">
        <v>0</v>
      </c>
      <c r="CC21" s="578">
        <v>0</v>
      </c>
      <c r="CD21" s="564">
        <v>0</v>
      </c>
      <c r="CE21" s="589">
        <v>89.1</v>
      </c>
      <c r="CF21" s="564">
        <v>158.7</v>
      </c>
      <c r="CG21" s="564">
        <v>0</v>
      </c>
      <c r="CH21" s="581">
        <v>0</v>
      </c>
      <c r="CI21" s="564">
        <v>0</v>
      </c>
      <c r="CJ21" s="564">
        <v>0</v>
      </c>
      <c r="CK21" s="564">
        <v>0</v>
      </c>
      <c r="CL21" s="568">
        <v>0</v>
      </c>
      <c r="CM21" s="591">
        <v>221.29999999999998</v>
      </c>
      <c r="CN21" s="565">
        <v>0</v>
      </c>
      <c r="CO21" s="565">
        <v>0</v>
      </c>
      <c r="CP21" s="571">
        <v>1697.3999999999999</v>
      </c>
      <c r="CQ21" s="578">
        <v>572</v>
      </c>
      <c r="CR21" s="564">
        <v>112.5</v>
      </c>
      <c r="CS21" s="564">
        <v>619.8</v>
      </c>
      <c r="CT21" s="565">
        <v>0</v>
      </c>
      <c r="CU21" s="565">
        <v>170.9</v>
      </c>
      <c r="CV21" s="565">
        <v>0</v>
      </c>
      <c r="CW21" s="609">
        <v>665.3</v>
      </c>
      <c r="CX21" s="591">
        <v>222.8</v>
      </c>
      <c r="CY21" s="565">
        <v>349.29999999999995</v>
      </c>
      <c r="CZ21" s="565">
        <v>0</v>
      </c>
      <c r="DA21" s="568">
        <v>0</v>
      </c>
      <c r="DB21" s="619">
        <v>0</v>
      </c>
      <c r="DC21" s="620">
        <v>0</v>
      </c>
      <c r="DD21" s="620">
        <v>286.3</v>
      </c>
      <c r="DE21" s="621">
        <v>0</v>
      </c>
      <c r="DF21" s="621">
        <v>0</v>
      </c>
      <c r="DG21" s="624">
        <v>0</v>
      </c>
      <c r="DH21" s="625">
        <v>0</v>
      </c>
      <c r="DI21" s="621">
        <v>193.3</v>
      </c>
      <c r="DJ21" s="620">
        <v>0</v>
      </c>
      <c r="DK21" s="620">
        <v>0</v>
      </c>
      <c r="DL21" s="622">
        <v>315.90000000000003</v>
      </c>
      <c r="DM21" s="619">
        <v>0</v>
      </c>
      <c r="DN21" s="620">
        <v>0</v>
      </c>
      <c r="DO21" s="621">
        <v>0</v>
      </c>
      <c r="DP21" s="621">
        <v>0</v>
      </c>
      <c r="DQ21" s="622">
        <v>0</v>
      </c>
    </row>
    <row r="22" spans="1:121" ht="17.25" customHeight="1">
      <c r="A22" s="12"/>
      <c r="B22" s="93"/>
      <c r="C22" s="564"/>
      <c r="D22" s="564"/>
      <c r="E22" s="564"/>
      <c r="F22" s="565"/>
      <c r="G22" s="564"/>
      <c r="H22" s="565"/>
      <c r="I22" s="564"/>
      <c r="J22" s="568"/>
      <c r="K22" s="578"/>
      <c r="L22" s="564"/>
      <c r="M22" s="564"/>
      <c r="N22" s="565"/>
      <c r="O22" s="565"/>
      <c r="P22" s="565"/>
      <c r="Q22" s="564"/>
      <c r="R22" s="565"/>
      <c r="S22" s="565"/>
      <c r="T22" s="563"/>
      <c r="U22" s="604"/>
      <c r="V22" s="565"/>
      <c r="W22" s="589"/>
      <c r="X22" s="570"/>
      <c r="Y22" s="570"/>
      <c r="Z22" s="570"/>
      <c r="AA22" s="565"/>
      <c r="AB22" s="570"/>
      <c r="AC22" s="565"/>
      <c r="AD22" s="569"/>
      <c r="AE22" s="578"/>
      <c r="AF22" s="589"/>
      <c r="AG22" s="564"/>
      <c r="AH22" s="564"/>
      <c r="AI22" s="589"/>
      <c r="AJ22" s="564"/>
      <c r="AK22" s="564"/>
      <c r="AL22" s="564"/>
      <c r="AM22" s="564"/>
      <c r="AN22" s="568"/>
      <c r="AO22" s="584"/>
      <c r="AP22" s="564"/>
      <c r="AQ22" s="589"/>
      <c r="AR22" s="564"/>
      <c r="AS22" s="564"/>
      <c r="AT22" s="564"/>
      <c r="AU22" s="589"/>
      <c r="AV22" s="565"/>
      <c r="AW22" s="564"/>
      <c r="AX22" s="581"/>
      <c r="AY22" s="584"/>
      <c r="AZ22" s="565"/>
      <c r="BA22" s="581"/>
      <c r="BB22" s="564"/>
      <c r="BC22" s="564"/>
      <c r="BD22" s="564"/>
      <c r="BE22" s="565"/>
      <c r="BF22" s="565"/>
      <c r="BG22" s="591"/>
      <c r="BH22" s="566"/>
      <c r="BI22" s="578"/>
      <c r="BJ22" s="564"/>
      <c r="BK22" s="565"/>
      <c r="BL22" s="581"/>
      <c r="BM22" s="564"/>
      <c r="BN22" s="564"/>
      <c r="BO22" s="564"/>
      <c r="BP22" s="565"/>
      <c r="BQ22" s="565"/>
      <c r="BR22" s="568"/>
      <c r="BS22" s="578"/>
      <c r="BT22" s="564"/>
      <c r="BU22" s="564"/>
      <c r="BV22" s="565"/>
      <c r="BW22" s="564"/>
      <c r="BX22" s="589"/>
      <c r="BY22" s="564"/>
      <c r="BZ22" s="564"/>
      <c r="CA22" s="564"/>
      <c r="CB22" s="566"/>
      <c r="CC22" s="578"/>
      <c r="CD22" s="564"/>
      <c r="CE22" s="589"/>
      <c r="CF22" s="564"/>
      <c r="CG22" s="564"/>
      <c r="CH22" s="581"/>
      <c r="CI22" s="564"/>
      <c r="CJ22" s="564"/>
      <c r="CK22" s="564"/>
      <c r="CL22" s="568"/>
      <c r="CM22" s="591"/>
      <c r="CN22" s="565"/>
      <c r="CO22" s="565"/>
      <c r="CP22" s="571"/>
      <c r="CQ22" s="578"/>
      <c r="CR22" s="564"/>
      <c r="CS22" s="564"/>
      <c r="CT22" s="565"/>
      <c r="CU22" s="565"/>
      <c r="CV22" s="565"/>
      <c r="CW22" s="609"/>
      <c r="CX22" s="591"/>
      <c r="CY22" s="565"/>
      <c r="CZ22" s="565"/>
      <c r="DA22" s="568"/>
      <c r="DB22" s="619"/>
      <c r="DC22" s="620"/>
      <c r="DD22" s="620"/>
      <c r="DE22" s="621"/>
      <c r="DF22" s="621"/>
      <c r="DG22" s="624"/>
      <c r="DH22" s="625"/>
      <c r="DI22" s="621"/>
      <c r="DJ22" s="620"/>
      <c r="DK22" s="620"/>
      <c r="DL22" s="622"/>
      <c r="DM22" s="619"/>
      <c r="DN22" s="620"/>
      <c r="DO22" s="621"/>
      <c r="DP22" s="621"/>
      <c r="DQ22" s="622"/>
    </row>
    <row r="23" spans="1:121" ht="17.25" customHeight="1">
      <c r="A23" s="12" t="s">
        <v>7</v>
      </c>
      <c r="B23" s="93">
        <f>SUM(C23:DQ23)</f>
        <v>57274.9</v>
      </c>
      <c r="C23" s="564">
        <v>494.20000000000005</v>
      </c>
      <c r="D23" s="564">
        <v>0</v>
      </c>
      <c r="E23" s="564">
        <v>0</v>
      </c>
      <c r="F23" s="564">
        <v>107</v>
      </c>
      <c r="G23" s="564">
        <v>0</v>
      </c>
      <c r="H23" s="565">
        <v>746</v>
      </c>
      <c r="I23" s="564">
        <v>1146.8</v>
      </c>
      <c r="J23" s="568">
        <v>3625.1</v>
      </c>
      <c r="K23" s="578">
        <v>0</v>
      </c>
      <c r="L23" s="564">
        <v>571.6</v>
      </c>
      <c r="M23" s="564">
        <v>0</v>
      </c>
      <c r="N23" s="564">
        <v>0</v>
      </c>
      <c r="O23" s="565">
        <v>746.3</v>
      </c>
      <c r="P23" s="565">
        <v>0</v>
      </c>
      <c r="Q23" s="564">
        <v>743</v>
      </c>
      <c r="R23" s="565">
        <v>0</v>
      </c>
      <c r="S23" s="565">
        <v>46</v>
      </c>
      <c r="T23" s="563">
        <v>0</v>
      </c>
      <c r="U23" s="603">
        <v>0</v>
      </c>
      <c r="V23" s="564">
        <v>834.4</v>
      </c>
      <c r="W23" s="589">
        <v>0</v>
      </c>
      <c r="X23" s="564">
        <v>0</v>
      </c>
      <c r="Y23" s="564">
        <v>0</v>
      </c>
      <c r="Z23" s="564">
        <v>0</v>
      </c>
      <c r="AA23" s="565">
        <v>0</v>
      </c>
      <c r="AB23" s="564">
        <v>56</v>
      </c>
      <c r="AC23" s="564">
        <v>0</v>
      </c>
      <c r="AD23" s="566">
        <v>135.5</v>
      </c>
      <c r="AE23" s="578">
        <v>463.4</v>
      </c>
      <c r="AF23" s="589">
        <v>0</v>
      </c>
      <c r="AG23" s="564">
        <v>0</v>
      </c>
      <c r="AH23" s="564">
        <v>228</v>
      </c>
      <c r="AI23" s="589">
        <v>0</v>
      </c>
      <c r="AJ23" s="565">
        <v>0</v>
      </c>
      <c r="AK23" s="565">
        <v>0</v>
      </c>
      <c r="AL23" s="564">
        <v>17.3</v>
      </c>
      <c r="AM23" s="564">
        <v>0</v>
      </c>
      <c r="AN23" s="568">
        <v>571.7</v>
      </c>
      <c r="AO23" s="584">
        <v>0</v>
      </c>
      <c r="AP23" s="564">
        <v>53.5</v>
      </c>
      <c r="AQ23" s="589">
        <v>2856.4</v>
      </c>
      <c r="AR23" s="564">
        <v>162</v>
      </c>
      <c r="AS23" s="564">
        <v>0</v>
      </c>
      <c r="AT23" s="564">
        <v>0</v>
      </c>
      <c r="AU23" s="589">
        <v>27</v>
      </c>
      <c r="AV23" s="565">
        <v>0</v>
      </c>
      <c r="AW23" s="564">
        <v>1107</v>
      </c>
      <c r="AX23" s="581">
        <v>0</v>
      </c>
      <c r="AY23" s="584">
        <v>0</v>
      </c>
      <c r="AZ23" s="565">
        <v>102.4</v>
      </c>
      <c r="BA23" s="581">
        <v>0</v>
      </c>
      <c r="BB23" s="564">
        <v>0</v>
      </c>
      <c r="BC23" s="564">
        <v>0</v>
      </c>
      <c r="BD23" s="564">
        <v>5943</v>
      </c>
      <c r="BE23" s="564">
        <v>5833.8</v>
      </c>
      <c r="BF23" s="565">
        <v>0</v>
      </c>
      <c r="BG23" s="591">
        <v>850</v>
      </c>
      <c r="BH23" s="568">
        <v>0</v>
      </c>
      <c r="BI23" s="584">
        <v>0</v>
      </c>
      <c r="BJ23" s="565">
        <v>0</v>
      </c>
      <c r="BK23" s="565">
        <v>7417.5</v>
      </c>
      <c r="BL23" s="581">
        <v>16062.4</v>
      </c>
      <c r="BM23" s="564">
        <v>0</v>
      </c>
      <c r="BN23" s="564">
        <v>0</v>
      </c>
      <c r="BO23" s="564">
        <v>0</v>
      </c>
      <c r="BP23" s="564">
        <v>0</v>
      </c>
      <c r="BQ23" s="565">
        <v>833</v>
      </c>
      <c r="BR23" s="568">
        <v>104</v>
      </c>
      <c r="BS23" s="578">
        <v>1.6</v>
      </c>
      <c r="BT23" s="564">
        <v>43.8</v>
      </c>
      <c r="BU23" s="564">
        <v>0</v>
      </c>
      <c r="BV23" s="565">
        <v>782.9</v>
      </c>
      <c r="BW23" s="564">
        <v>0</v>
      </c>
      <c r="BX23" s="589">
        <v>261.5</v>
      </c>
      <c r="BY23" s="564">
        <v>489.9</v>
      </c>
      <c r="BZ23" s="564">
        <v>0</v>
      </c>
      <c r="CA23" s="564">
        <v>804.3000000000001</v>
      </c>
      <c r="CB23" s="566">
        <v>2.2</v>
      </c>
      <c r="CC23" s="584">
        <v>122</v>
      </c>
      <c r="CD23" s="564">
        <v>0</v>
      </c>
      <c r="CE23" s="589">
        <v>64</v>
      </c>
      <c r="CF23" s="564">
        <v>81</v>
      </c>
      <c r="CG23" s="564">
        <v>0</v>
      </c>
      <c r="CH23" s="581">
        <v>0</v>
      </c>
      <c r="CI23" s="564">
        <v>0</v>
      </c>
      <c r="CJ23" s="564">
        <v>0</v>
      </c>
      <c r="CK23" s="564">
        <v>0</v>
      </c>
      <c r="CL23" s="566">
        <v>0</v>
      </c>
      <c r="CM23" s="591">
        <v>26.4</v>
      </c>
      <c r="CN23" s="565">
        <v>0</v>
      </c>
      <c r="CO23" s="565">
        <v>0</v>
      </c>
      <c r="CP23" s="569">
        <v>2125.8999999999996</v>
      </c>
      <c r="CQ23" s="578">
        <v>192</v>
      </c>
      <c r="CR23" s="564">
        <v>141.1</v>
      </c>
      <c r="CS23" s="564">
        <v>113</v>
      </c>
      <c r="CT23" s="564">
        <v>0</v>
      </c>
      <c r="CU23" s="565">
        <v>0</v>
      </c>
      <c r="CV23" s="565">
        <v>0</v>
      </c>
      <c r="CW23" s="609">
        <v>0</v>
      </c>
      <c r="CX23" s="589">
        <v>0</v>
      </c>
      <c r="CY23" s="564">
        <v>53</v>
      </c>
      <c r="CZ23" s="564">
        <v>0</v>
      </c>
      <c r="DA23" s="566">
        <v>0</v>
      </c>
      <c r="DB23" s="619">
        <v>0</v>
      </c>
      <c r="DC23" s="620">
        <v>0</v>
      </c>
      <c r="DD23" s="620">
        <v>0</v>
      </c>
      <c r="DE23" s="620">
        <v>0</v>
      </c>
      <c r="DF23" s="621">
        <v>0</v>
      </c>
      <c r="DG23" s="622">
        <v>0</v>
      </c>
      <c r="DH23" s="623">
        <v>0</v>
      </c>
      <c r="DI23" s="621">
        <v>86</v>
      </c>
      <c r="DJ23" s="620">
        <v>0</v>
      </c>
      <c r="DK23" s="620">
        <v>0</v>
      </c>
      <c r="DL23" s="622">
        <v>0</v>
      </c>
      <c r="DM23" s="619">
        <v>0</v>
      </c>
      <c r="DN23" s="620">
        <v>0</v>
      </c>
      <c r="DO23" s="620">
        <v>0</v>
      </c>
      <c r="DP23" s="621">
        <v>0</v>
      </c>
      <c r="DQ23" s="622">
        <v>0</v>
      </c>
    </row>
    <row r="24" spans="1:121" ht="17.25" customHeight="1">
      <c r="A24" s="12"/>
      <c r="B24" s="93"/>
      <c r="C24" s="564"/>
      <c r="D24" s="564"/>
      <c r="E24" s="564"/>
      <c r="F24" s="564"/>
      <c r="G24" s="564"/>
      <c r="H24" s="565"/>
      <c r="I24" s="564"/>
      <c r="J24" s="568"/>
      <c r="K24" s="578"/>
      <c r="L24" s="564"/>
      <c r="M24" s="564"/>
      <c r="N24" s="564"/>
      <c r="O24" s="565"/>
      <c r="P24" s="565"/>
      <c r="Q24" s="564"/>
      <c r="R24" s="565"/>
      <c r="S24" s="565"/>
      <c r="T24" s="563"/>
      <c r="U24" s="603"/>
      <c r="V24" s="564"/>
      <c r="W24" s="589"/>
      <c r="X24" s="564"/>
      <c r="Y24" s="564"/>
      <c r="Z24" s="564"/>
      <c r="AA24" s="565"/>
      <c r="AB24" s="564"/>
      <c r="AC24" s="564"/>
      <c r="AD24" s="566"/>
      <c r="AE24" s="578"/>
      <c r="AF24" s="589"/>
      <c r="AG24" s="564"/>
      <c r="AH24" s="564"/>
      <c r="AI24" s="589"/>
      <c r="AJ24" s="565"/>
      <c r="AK24" s="565"/>
      <c r="AL24" s="564"/>
      <c r="AM24" s="564"/>
      <c r="AN24" s="568"/>
      <c r="AO24" s="584"/>
      <c r="AP24" s="564"/>
      <c r="AQ24" s="589"/>
      <c r="AR24" s="564"/>
      <c r="AS24" s="564"/>
      <c r="AT24" s="564"/>
      <c r="AU24" s="589"/>
      <c r="AV24" s="565"/>
      <c r="AW24" s="564"/>
      <c r="AX24" s="581"/>
      <c r="AY24" s="584"/>
      <c r="AZ24" s="565"/>
      <c r="BA24" s="581"/>
      <c r="BB24" s="564"/>
      <c r="BC24" s="564"/>
      <c r="BD24" s="564"/>
      <c r="BE24" s="564"/>
      <c r="BF24" s="565"/>
      <c r="BG24" s="591"/>
      <c r="BH24" s="568"/>
      <c r="BI24" s="584"/>
      <c r="BJ24" s="565"/>
      <c r="BK24" s="565"/>
      <c r="BL24" s="581"/>
      <c r="BM24" s="564"/>
      <c r="BN24" s="564"/>
      <c r="BO24" s="564"/>
      <c r="BP24" s="564"/>
      <c r="BQ24" s="565"/>
      <c r="BR24" s="568"/>
      <c r="BS24" s="578"/>
      <c r="BT24" s="564"/>
      <c r="BU24" s="564"/>
      <c r="BV24" s="565"/>
      <c r="BW24" s="564"/>
      <c r="BX24" s="589"/>
      <c r="BY24" s="564"/>
      <c r="BZ24" s="564"/>
      <c r="CA24" s="564"/>
      <c r="CB24" s="566"/>
      <c r="CC24" s="584"/>
      <c r="CD24" s="564"/>
      <c r="CE24" s="589"/>
      <c r="CF24" s="564"/>
      <c r="CG24" s="564"/>
      <c r="CH24" s="581"/>
      <c r="CI24" s="564"/>
      <c r="CJ24" s="564"/>
      <c r="CK24" s="564"/>
      <c r="CL24" s="566"/>
      <c r="CM24" s="591"/>
      <c r="CN24" s="565"/>
      <c r="CO24" s="565"/>
      <c r="CP24" s="569"/>
      <c r="CQ24" s="578"/>
      <c r="CR24" s="564"/>
      <c r="CS24" s="564"/>
      <c r="CT24" s="564"/>
      <c r="CU24" s="565"/>
      <c r="CV24" s="565"/>
      <c r="CW24" s="609"/>
      <c r="CX24" s="589"/>
      <c r="CY24" s="564"/>
      <c r="CZ24" s="564"/>
      <c r="DA24" s="566"/>
      <c r="DB24" s="619"/>
      <c r="DC24" s="620"/>
      <c r="DD24" s="620"/>
      <c r="DE24" s="620"/>
      <c r="DF24" s="621"/>
      <c r="DG24" s="622"/>
      <c r="DH24" s="623"/>
      <c r="DI24" s="621"/>
      <c r="DJ24" s="620"/>
      <c r="DK24" s="620"/>
      <c r="DL24" s="622"/>
      <c r="DM24" s="619"/>
      <c r="DN24" s="620"/>
      <c r="DO24" s="620"/>
      <c r="DP24" s="621"/>
      <c r="DQ24" s="622"/>
    </row>
    <row r="25" spans="1:121" ht="17.25" customHeight="1">
      <c r="A25" s="12" t="s">
        <v>9</v>
      </c>
      <c r="B25" s="93">
        <f>SUM(C25:DQ25)</f>
        <v>1106</v>
      </c>
      <c r="C25" s="564">
        <v>41.599999999999994</v>
      </c>
      <c r="D25" s="564">
        <v>0</v>
      </c>
      <c r="E25" s="564">
        <v>0</v>
      </c>
      <c r="F25" s="565">
        <v>0</v>
      </c>
      <c r="G25" s="564">
        <v>0</v>
      </c>
      <c r="H25" s="565">
        <v>16.1</v>
      </c>
      <c r="I25" s="564">
        <v>0</v>
      </c>
      <c r="J25" s="568">
        <v>0</v>
      </c>
      <c r="K25" s="578">
        <v>0</v>
      </c>
      <c r="L25" s="565">
        <v>0</v>
      </c>
      <c r="M25" s="564">
        <v>11.8</v>
      </c>
      <c r="N25" s="565">
        <v>24.1</v>
      </c>
      <c r="O25" s="565">
        <v>48.6</v>
      </c>
      <c r="P25" s="565">
        <v>0</v>
      </c>
      <c r="Q25" s="564">
        <v>0</v>
      </c>
      <c r="R25" s="565">
        <v>23.799999999999997</v>
      </c>
      <c r="S25" s="565">
        <v>11.5</v>
      </c>
      <c r="T25" s="563">
        <v>0</v>
      </c>
      <c r="U25" s="603">
        <v>0</v>
      </c>
      <c r="V25" s="564">
        <v>0</v>
      </c>
      <c r="W25" s="591">
        <v>0</v>
      </c>
      <c r="X25" s="564">
        <v>0</v>
      </c>
      <c r="Y25" s="564">
        <v>0</v>
      </c>
      <c r="Z25" s="564">
        <v>0</v>
      </c>
      <c r="AA25" s="565">
        <v>0</v>
      </c>
      <c r="AB25" s="564">
        <v>0</v>
      </c>
      <c r="AC25" s="564">
        <v>0</v>
      </c>
      <c r="AD25" s="566">
        <v>0</v>
      </c>
      <c r="AE25" s="578">
        <v>0</v>
      </c>
      <c r="AF25" s="589">
        <v>0</v>
      </c>
      <c r="AG25" s="565">
        <v>0</v>
      </c>
      <c r="AH25" s="564">
        <v>78.4</v>
      </c>
      <c r="AI25" s="591">
        <v>0</v>
      </c>
      <c r="AJ25" s="565">
        <v>0</v>
      </c>
      <c r="AK25" s="565">
        <v>0</v>
      </c>
      <c r="AL25" s="564">
        <v>0</v>
      </c>
      <c r="AM25" s="564">
        <v>0</v>
      </c>
      <c r="AN25" s="568">
        <v>0</v>
      </c>
      <c r="AO25" s="584">
        <v>0</v>
      </c>
      <c r="AP25" s="564">
        <v>0</v>
      </c>
      <c r="AQ25" s="589">
        <v>35.6</v>
      </c>
      <c r="AR25" s="565">
        <v>0</v>
      </c>
      <c r="AS25" s="564">
        <v>0</v>
      </c>
      <c r="AT25" s="565">
        <v>0</v>
      </c>
      <c r="AU25" s="591">
        <v>0</v>
      </c>
      <c r="AV25" s="565">
        <v>0</v>
      </c>
      <c r="AW25" s="564">
        <v>0</v>
      </c>
      <c r="AX25" s="581">
        <v>0</v>
      </c>
      <c r="AY25" s="584">
        <v>0</v>
      </c>
      <c r="AZ25" s="565">
        <v>0</v>
      </c>
      <c r="BA25" s="586">
        <v>0</v>
      </c>
      <c r="BB25" s="564">
        <v>17.3</v>
      </c>
      <c r="BC25" s="565">
        <v>0</v>
      </c>
      <c r="BD25" s="564">
        <v>7.9</v>
      </c>
      <c r="BE25" s="565">
        <v>47.2</v>
      </c>
      <c r="BF25" s="565">
        <v>0</v>
      </c>
      <c r="BG25" s="591">
        <v>39.3</v>
      </c>
      <c r="BH25" s="566">
        <v>0</v>
      </c>
      <c r="BI25" s="578">
        <v>0</v>
      </c>
      <c r="BJ25" s="564">
        <v>0</v>
      </c>
      <c r="BK25" s="565">
        <v>90.7</v>
      </c>
      <c r="BL25" s="581">
        <v>4.8</v>
      </c>
      <c r="BM25" s="564">
        <v>0</v>
      </c>
      <c r="BN25" s="564">
        <v>0</v>
      </c>
      <c r="BO25" s="564">
        <v>0</v>
      </c>
      <c r="BP25" s="565">
        <v>0</v>
      </c>
      <c r="BQ25" s="565">
        <v>14.5</v>
      </c>
      <c r="BR25" s="568">
        <v>44.3</v>
      </c>
      <c r="BS25" s="578">
        <v>10.8</v>
      </c>
      <c r="BT25" s="565">
        <v>13.399999999999999</v>
      </c>
      <c r="BU25" s="564">
        <v>1.2</v>
      </c>
      <c r="BV25" s="565">
        <v>14.900000000000002</v>
      </c>
      <c r="BW25" s="564">
        <v>0</v>
      </c>
      <c r="BX25" s="589">
        <v>0</v>
      </c>
      <c r="BY25" s="564">
        <v>0</v>
      </c>
      <c r="BZ25" s="564">
        <v>0</v>
      </c>
      <c r="CA25" s="565">
        <v>0</v>
      </c>
      <c r="CB25" s="566">
        <v>0</v>
      </c>
      <c r="CC25" s="584">
        <v>0</v>
      </c>
      <c r="CD25" s="564">
        <v>21.4</v>
      </c>
      <c r="CE25" s="589">
        <v>74.2</v>
      </c>
      <c r="CF25" s="564">
        <v>13.2</v>
      </c>
      <c r="CG25" s="564">
        <v>0</v>
      </c>
      <c r="CH25" s="581">
        <v>0</v>
      </c>
      <c r="CI25" s="564">
        <v>0</v>
      </c>
      <c r="CJ25" s="565">
        <v>0</v>
      </c>
      <c r="CK25" s="564">
        <v>0</v>
      </c>
      <c r="CL25" s="568">
        <v>0</v>
      </c>
      <c r="CM25" s="591">
        <v>86.1</v>
      </c>
      <c r="CN25" s="565">
        <v>0</v>
      </c>
      <c r="CO25" s="565">
        <v>0</v>
      </c>
      <c r="CP25" s="569">
        <v>22.5</v>
      </c>
      <c r="CQ25" s="578">
        <v>47.699999999999996</v>
      </c>
      <c r="CR25" s="565">
        <v>31</v>
      </c>
      <c r="CS25" s="564">
        <v>0</v>
      </c>
      <c r="CT25" s="565">
        <v>12.5</v>
      </c>
      <c r="CU25" s="565">
        <v>19.3</v>
      </c>
      <c r="CV25" s="565">
        <v>9.600000000000001</v>
      </c>
      <c r="CW25" s="609">
        <v>69</v>
      </c>
      <c r="CX25" s="591">
        <v>0</v>
      </c>
      <c r="CY25" s="565">
        <v>2.8</v>
      </c>
      <c r="CZ25" s="565">
        <v>0</v>
      </c>
      <c r="DA25" s="568">
        <v>0</v>
      </c>
      <c r="DB25" s="619">
        <v>0</v>
      </c>
      <c r="DC25" s="621">
        <v>0</v>
      </c>
      <c r="DD25" s="620">
        <v>83.19999999999999</v>
      </c>
      <c r="DE25" s="621">
        <v>0</v>
      </c>
      <c r="DF25" s="621">
        <v>0</v>
      </c>
      <c r="DG25" s="624">
        <v>0</v>
      </c>
      <c r="DH25" s="625">
        <v>0</v>
      </c>
      <c r="DI25" s="621">
        <v>15.7</v>
      </c>
      <c r="DJ25" s="620">
        <v>0</v>
      </c>
      <c r="DK25" s="620">
        <v>0</v>
      </c>
      <c r="DL25" s="622">
        <v>0</v>
      </c>
      <c r="DM25" s="619">
        <v>0</v>
      </c>
      <c r="DN25" s="621">
        <v>0</v>
      </c>
      <c r="DO25" s="621">
        <v>0</v>
      </c>
      <c r="DP25" s="621">
        <v>0</v>
      </c>
      <c r="DQ25" s="622">
        <v>0</v>
      </c>
    </row>
    <row r="26" spans="1:121" ht="17.25" customHeight="1">
      <c r="A26" s="12"/>
      <c r="B26" s="93"/>
      <c r="C26" s="564"/>
      <c r="D26" s="564"/>
      <c r="E26" s="564"/>
      <c r="F26" s="565"/>
      <c r="G26" s="564"/>
      <c r="H26" s="565"/>
      <c r="I26" s="564"/>
      <c r="J26" s="568"/>
      <c r="K26" s="578"/>
      <c r="L26" s="565"/>
      <c r="M26" s="564"/>
      <c r="N26" s="565"/>
      <c r="O26" s="565"/>
      <c r="P26" s="565"/>
      <c r="Q26" s="564"/>
      <c r="R26" s="565"/>
      <c r="S26" s="565"/>
      <c r="T26" s="563"/>
      <c r="U26" s="603"/>
      <c r="V26" s="564"/>
      <c r="W26" s="591"/>
      <c r="X26" s="564"/>
      <c r="Y26" s="564"/>
      <c r="Z26" s="564"/>
      <c r="AA26" s="565"/>
      <c r="AB26" s="564"/>
      <c r="AC26" s="564"/>
      <c r="AD26" s="566"/>
      <c r="AE26" s="578"/>
      <c r="AF26" s="589"/>
      <c r="AG26" s="565"/>
      <c r="AH26" s="564"/>
      <c r="AI26" s="591"/>
      <c r="AJ26" s="565"/>
      <c r="AK26" s="565"/>
      <c r="AL26" s="564"/>
      <c r="AM26" s="564"/>
      <c r="AN26" s="568"/>
      <c r="AO26" s="584"/>
      <c r="AP26" s="564"/>
      <c r="AQ26" s="589"/>
      <c r="AR26" s="565"/>
      <c r="AS26" s="564"/>
      <c r="AT26" s="565"/>
      <c r="AU26" s="591"/>
      <c r="AV26" s="565"/>
      <c r="AW26" s="564"/>
      <c r="AX26" s="581"/>
      <c r="AY26" s="584"/>
      <c r="AZ26" s="565"/>
      <c r="BA26" s="586"/>
      <c r="BB26" s="564"/>
      <c r="BC26" s="565"/>
      <c r="BD26" s="564"/>
      <c r="BE26" s="565"/>
      <c r="BF26" s="565"/>
      <c r="BG26" s="591"/>
      <c r="BH26" s="566"/>
      <c r="BI26" s="578"/>
      <c r="BJ26" s="564"/>
      <c r="BK26" s="565"/>
      <c r="BL26" s="581"/>
      <c r="BM26" s="564"/>
      <c r="BN26" s="564"/>
      <c r="BO26" s="564"/>
      <c r="BP26" s="565"/>
      <c r="BQ26" s="565"/>
      <c r="BR26" s="568"/>
      <c r="BS26" s="578"/>
      <c r="BT26" s="565"/>
      <c r="BU26" s="564"/>
      <c r="BV26" s="565"/>
      <c r="BW26" s="564"/>
      <c r="BX26" s="589"/>
      <c r="BY26" s="564"/>
      <c r="BZ26" s="564"/>
      <c r="CA26" s="565"/>
      <c r="CB26" s="566"/>
      <c r="CC26" s="584"/>
      <c r="CD26" s="564"/>
      <c r="CE26" s="589"/>
      <c r="CF26" s="564"/>
      <c r="CG26" s="564"/>
      <c r="CH26" s="581"/>
      <c r="CI26" s="564"/>
      <c r="CJ26" s="565"/>
      <c r="CK26" s="564"/>
      <c r="CL26" s="568"/>
      <c r="CM26" s="591"/>
      <c r="CN26" s="565"/>
      <c r="CO26" s="565"/>
      <c r="CP26" s="569"/>
      <c r="CQ26" s="578"/>
      <c r="CR26" s="565"/>
      <c r="CS26" s="564"/>
      <c r="CT26" s="565"/>
      <c r="CU26" s="565"/>
      <c r="CV26" s="565"/>
      <c r="CW26" s="609"/>
      <c r="CX26" s="591"/>
      <c r="CY26" s="565"/>
      <c r="CZ26" s="565"/>
      <c r="DA26" s="568"/>
      <c r="DB26" s="619"/>
      <c r="DC26" s="621"/>
      <c r="DD26" s="620"/>
      <c r="DE26" s="621"/>
      <c r="DF26" s="621"/>
      <c r="DG26" s="624"/>
      <c r="DH26" s="625"/>
      <c r="DI26" s="621"/>
      <c r="DJ26" s="620"/>
      <c r="DK26" s="620"/>
      <c r="DL26" s="622"/>
      <c r="DM26" s="619"/>
      <c r="DN26" s="621"/>
      <c r="DO26" s="621"/>
      <c r="DP26" s="621"/>
      <c r="DQ26" s="622"/>
    </row>
    <row r="27" spans="1:121" ht="17.25" customHeight="1">
      <c r="A27" s="12" t="s">
        <v>146</v>
      </c>
      <c r="B27" s="93">
        <f>SUM(C27:DQ27)</f>
        <v>23215.300000000003</v>
      </c>
      <c r="C27" s="564">
        <v>341.99999999999994</v>
      </c>
      <c r="D27" s="564">
        <v>0</v>
      </c>
      <c r="E27" s="564">
        <v>21.5</v>
      </c>
      <c r="F27" s="565">
        <v>12.4</v>
      </c>
      <c r="G27" s="564">
        <v>0</v>
      </c>
      <c r="H27" s="565">
        <v>115.89999999999999</v>
      </c>
      <c r="I27" s="564">
        <v>0</v>
      </c>
      <c r="J27" s="568">
        <v>0</v>
      </c>
      <c r="K27" s="578">
        <v>0</v>
      </c>
      <c r="L27" s="565">
        <v>109.89999999999999</v>
      </c>
      <c r="M27" s="564">
        <v>22.799999999999997</v>
      </c>
      <c r="N27" s="565">
        <v>18.3</v>
      </c>
      <c r="O27" s="565">
        <v>126</v>
      </c>
      <c r="P27" s="564">
        <v>0</v>
      </c>
      <c r="Q27" s="564">
        <v>10.4</v>
      </c>
      <c r="R27" s="565">
        <v>140.89999999999998</v>
      </c>
      <c r="S27" s="565">
        <v>179.5</v>
      </c>
      <c r="T27" s="563">
        <v>0</v>
      </c>
      <c r="U27" s="603">
        <v>0.5</v>
      </c>
      <c r="V27" s="564">
        <v>720</v>
      </c>
      <c r="W27" s="591">
        <v>0</v>
      </c>
      <c r="X27" s="564">
        <v>238.10000000000002</v>
      </c>
      <c r="Y27" s="564">
        <v>0</v>
      </c>
      <c r="Z27" s="565">
        <v>0</v>
      </c>
      <c r="AA27" s="565">
        <v>28.5</v>
      </c>
      <c r="AB27" s="564">
        <v>269.2</v>
      </c>
      <c r="AC27" s="564">
        <v>0</v>
      </c>
      <c r="AD27" s="566">
        <v>0</v>
      </c>
      <c r="AE27" s="578">
        <v>61.49999999999999</v>
      </c>
      <c r="AF27" s="589">
        <v>0</v>
      </c>
      <c r="AG27" s="565">
        <v>10.2</v>
      </c>
      <c r="AH27" s="564">
        <v>37.7</v>
      </c>
      <c r="AI27" s="591">
        <v>0</v>
      </c>
      <c r="AJ27" s="565">
        <v>0</v>
      </c>
      <c r="AK27" s="565">
        <v>0</v>
      </c>
      <c r="AL27" s="564">
        <v>0</v>
      </c>
      <c r="AM27" s="564">
        <v>0</v>
      </c>
      <c r="AN27" s="568">
        <v>46.4</v>
      </c>
      <c r="AO27" s="584">
        <v>115.69999999999999</v>
      </c>
      <c r="AP27" s="564">
        <v>31</v>
      </c>
      <c r="AQ27" s="589">
        <v>84</v>
      </c>
      <c r="AR27" s="565">
        <v>0</v>
      </c>
      <c r="AS27" s="564">
        <v>128.4</v>
      </c>
      <c r="AT27" s="565">
        <v>0</v>
      </c>
      <c r="AU27" s="591">
        <v>0</v>
      </c>
      <c r="AV27" s="565">
        <v>340.40000000000003</v>
      </c>
      <c r="AW27" s="564">
        <v>150.7</v>
      </c>
      <c r="AX27" s="581">
        <v>0</v>
      </c>
      <c r="AY27" s="584">
        <v>22.4</v>
      </c>
      <c r="AZ27" s="565">
        <v>21</v>
      </c>
      <c r="BA27" s="581">
        <v>38.2</v>
      </c>
      <c r="BB27" s="564">
        <v>1201.9</v>
      </c>
      <c r="BC27" s="565">
        <v>19.900000000000002</v>
      </c>
      <c r="BD27" s="564">
        <v>207.89999999999998</v>
      </c>
      <c r="BE27" s="565">
        <v>212.10000000000002</v>
      </c>
      <c r="BF27" s="565">
        <v>0</v>
      </c>
      <c r="BG27" s="591">
        <v>129.5</v>
      </c>
      <c r="BH27" s="566">
        <v>0</v>
      </c>
      <c r="BI27" s="578">
        <v>0</v>
      </c>
      <c r="BJ27" s="564">
        <v>0</v>
      </c>
      <c r="BK27" s="565">
        <v>338.4</v>
      </c>
      <c r="BL27" s="581">
        <v>125.3</v>
      </c>
      <c r="BM27" s="564">
        <v>0</v>
      </c>
      <c r="BN27" s="564">
        <v>0</v>
      </c>
      <c r="BO27" s="564">
        <v>0</v>
      </c>
      <c r="BP27" s="565">
        <v>0</v>
      </c>
      <c r="BQ27" s="565">
        <v>0</v>
      </c>
      <c r="BR27" s="568">
        <v>18.699999999999996</v>
      </c>
      <c r="BS27" s="578">
        <v>44</v>
      </c>
      <c r="BT27" s="565">
        <v>68.69999999999999</v>
      </c>
      <c r="BU27" s="564">
        <v>51</v>
      </c>
      <c r="BV27" s="565">
        <v>0</v>
      </c>
      <c r="BW27" s="564">
        <v>0</v>
      </c>
      <c r="BX27" s="589">
        <v>0</v>
      </c>
      <c r="BY27" s="565">
        <v>0</v>
      </c>
      <c r="BZ27" s="565">
        <v>0</v>
      </c>
      <c r="CA27" s="565">
        <v>0</v>
      </c>
      <c r="CB27" s="568">
        <v>0</v>
      </c>
      <c r="CC27" s="584">
        <v>37</v>
      </c>
      <c r="CD27" s="564">
        <v>1178.2</v>
      </c>
      <c r="CE27" s="591">
        <v>488.2</v>
      </c>
      <c r="CF27" s="565">
        <v>0</v>
      </c>
      <c r="CG27" s="565">
        <v>0</v>
      </c>
      <c r="CH27" s="586">
        <v>0</v>
      </c>
      <c r="CI27" s="564">
        <v>0</v>
      </c>
      <c r="CJ27" s="565">
        <v>0</v>
      </c>
      <c r="CK27" s="564">
        <v>0</v>
      </c>
      <c r="CL27" s="568">
        <v>0</v>
      </c>
      <c r="CM27" s="591">
        <v>559.1</v>
      </c>
      <c r="CN27" s="565">
        <v>0</v>
      </c>
      <c r="CO27" s="565">
        <v>0</v>
      </c>
      <c r="CP27" s="567">
        <v>8347.800000000001</v>
      </c>
      <c r="CQ27" s="578">
        <v>493</v>
      </c>
      <c r="CR27" s="565">
        <v>613</v>
      </c>
      <c r="CS27" s="564">
        <v>1019.6999999999999</v>
      </c>
      <c r="CT27" s="565">
        <v>0</v>
      </c>
      <c r="CU27" s="565">
        <v>549.1</v>
      </c>
      <c r="CV27" s="565">
        <v>7.200000000000001</v>
      </c>
      <c r="CW27" s="609">
        <v>2591.7000000000003</v>
      </c>
      <c r="CX27" s="591">
        <v>300.5</v>
      </c>
      <c r="CY27" s="565">
        <v>297.4</v>
      </c>
      <c r="CZ27" s="565">
        <v>0</v>
      </c>
      <c r="DA27" s="568">
        <v>0</v>
      </c>
      <c r="DB27" s="619">
        <v>9.1</v>
      </c>
      <c r="DC27" s="621">
        <v>0</v>
      </c>
      <c r="DD27" s="620">
        <v>545.2</v>
      </c>
      <c r="DE27" s="621">
        <v>0</v>
      </c>
      <c r="DF27" s="621">
        <v>0</v>
      </c>
      <c r="DG27" s="624">
        <v>0</v>
      </c>
      <c r="DH27" s="625">
        <v>0</v>
      </c>
      <c r="DI27" s="621">
        <v>237.4</v>
      </c>
      <c r="DJ27" s="620">
        <v>0</v>
      </c>
      <c r="DK27" s="620">
        <v>8.399999999999999</v>
      </c>
      <c r="DL27" s="622">
        <v>18.5</v>
      </c>
      <c r="DM27" s="619">
        <v>0</v>
      </c>
      <c r="DN27" s="621">
        <v>0</v>
      </c>
      <c r="DO27" s="621">
        <v>12.099999999999998</v>
      </c>
      <c r="DP27" s="621">
        <v>41.800000000000004</v>
      </c>
      <c r="DQ27" s="622">
        <v>0</v>
      </c>
    </row>
    <row r="28" spans="1:121" ht="17.25" customHeight="1">
      <c r="A28" s="12"/>
      <c r="B28" s="93"/>
      <c r="C28" s="564"/>
      <c r="D28" s="564"/>
      <c r="E28" s="564"/>
      <c r="F28" s="565"/>
      <c r="G28" s="564"/>
      <c r="H28" s="565"/>
      <c r="I28" s="564"/>
      <c r="J28" s="568"/>
      <c r="K28" s="578"/>
      <c r="L28" s="565"/>
      <c r="M28" s="564"/>
      <c r="N28" s="565"/>
      <c r="O28" s="565"/>
      <c r="P28" s="564"/>
      <c r="Q28" s="564"/>
      <c r="R28" s="565"/>
      <c r="S28" s="565"/>
      <c r="T28" s="563"/>
      <c r="U28" s="603"/>
      <c r="V28" s="564"/>
      <c r="W28" s="591"/>
      <c r="X28" s="564"/>
      <c r="Y28" s="564"/>
      <c r="Z28" s="565"/>
      <c r="AA28" s="565"/>
      <c r="AB28" s="564"/>
      <c r="AC28" s="564"/>
      <c r="AD28" s="566"/>
      <c r="AE28" s="578"/>
      <c r="AF28" s="589"/>
      <c r="AG28" s="565"/>
      <c r="AH28" s="564"/>
      <c r="AI28" s="591"/>
      <c r="AJ28" s="565"/>
      <c r="AK28" s="565"/>
      <c r="AL28" s="564"/>
      <c r="AM28" s="564"/>
      <c r="AN28" s="568"/>
      <c r="AO28" s="584"/>
      <c r="AP28" s="564"/>
      <c r="AQ28" s="589"/>
      <c r="AR28" s="565"/>
      <c r="AS28" s="564"/>
      <c r="AT28" s="565"/>
      <c r="AU28" s="591"/>
      <c r="AV28" s="565"/>
      <c r="AW28" s="564"/>
      <c r="AX28" s="581"/>
      <c r="AY28" s="584"/>
      <c r="AZ28" s="565"/>
      <c r="BA28" s="581"/>
      <c r="BB28" s="564"/>
      <c r="BC28" s="565"/>
      <c r="BD28" s="564"/>
      <c r="BE28" s="565"/>
      <c r="BF28" s="565"/>
      <c r="BG28" s="591"/>
      <c r="BH28" s="566"/>
      <c r="BI28" s="578"/>
      <c r="BJ28" s="564"/>
      <c r="BK28" s="565"/>
      <c r="BL28" s="581"/>
      <c r="BM28" s="564"/>
      <c r="BN28" s="564"/>
      <c r="BO28" s="564"/>
      <c r="BP28" s="565"/>
      <c r="BQ28" s="565"/>
      <c r="BR28" s="568"/>
      <c r="BS28" s="578"/>
      <c r="BT28" s="565"/>
      <c r="BU28" s="564"/>
      <c r="BV28" s="565"/>
      <c r="BW28" s="564"/>
      <c r="BX28" s="589"/>
      <c r="BY28" s="565"/>
      <c r="BZ28" s="565"/>
      <c r="CA28" s="565"/>
      <c r="CB28" s="568"/>
      <c r="CC28" s="584"/>
      <c r="CD28" s="564"/>
      <c r="CE28" s="591"/>
      <c r="CF28" s="565"/>
      <c r="CG28" s="565"/>
      <c r="CH28" s="586"/>
      <c r="CI28" s="564"/>
      <c r="CJ28" s="565"/>
      <c r="CK28" s="564"/>
      <c r="CL28" s="568"/>
      <c r="CM28" s="591"/>
      <c r="CN28" s="565"/>
      <c r="CO28" s="565"/>
      <c r="CP28" s="567"/>
      <c r="CQ28" s="578"/>
      <c r="CR28" s="565"/>
      <c r="CS28" s="564"/>
      <c r="CT28" s="565"/>
      <c r="CU28" s="565"/>
      <c r="CV28" s="565"/>
      <c r="CW28" s="609"/>
      <c r="CX28" s="591"/>
      <c r="CY28" s="565"/>
      <c r="CZ28" s="565"/>
      <c r="DA28" s="568"/>
      <c r="DB28" s="619"/>
      <c r="DC28" s="621"/>
      <c r="DD28" s="620"/>
      <c r="DE28" s="621"/>
      <c r="DF28" s="621"/>
      <c r="DG28" s="624"/>
      <c r="DH28" s="625"/>
      <c r="DI28" s="621"/>
      <c r="DJ28" s="620"/>
      <c r="DK28" s="620"/>
      <c r="DL28" s="622"/>
      <c r="DM28" s="619"/>
      <c r="DN28" s="621"/>
      <c r="DO28" s="621"/>
      <c r="DP28" s="621"/>
      <c r="DQ28" s="622"/>
    </row>
    <row r="29" spans="1:121" ht="17.25" customHeight="1">
      <c r="A29" s="12" t="s">
        <v>147</v>
      </c>
      <c r="B29" s="93">
        <f>SUM(C29:DQ29)</f>
        <v>21974.6</v>
      </c>
      <c r="C29" s="564">
        <v>4087.9000000000005</v>
      </c>
      <c r="D29" s="564">
        <v>0</v>
      </c>
      <c r="E29" s="565">
        <v>384.5</v>
      </c>
      <c r="F29" s="564">
        <v>0</v>
      </c>
      <c r="G29" s="564">
        <v>0</v>
      </c>
      <c r="H29" s="564">
        <v>34.8</v>
      </c>
      <c r="I29" s="564">
        <v>0</v>
      </c>
      <c r="J29" s="568">
        <v>0</v>
      </c>
      <c r="K29" s="578">
        <v>0</v>
      </c>
      <c r="L29" s="564">
        <v>0</v>
      </c>
      <c r="M29" s="564">
        <v>60.9</v>
      </c>
      <c r="N29" s="564">
        <v>57.900000000000006</v>
      </c>
      <c r="O29" s="564">
        <v>39.8</v>
      </c>
      <c r="P29" s="565">
        <v>0</v>
      </c>
      <c r="Q29" s="564">
        <v>55.7</v>
      </c>
      <c r="R29" s="565">
        <v>0</v>
      </c>
      <c r="S29" s="564">
        <v>1391.4</v>
      </c>
      <c r="T29" s="563">
        <v>0</v>
      </c>
      <c r="U29" s="604">
        <v>0</v>
      </c>
      <c r="V29" s="564">
        <v>114.19999999999999</v>
      </c>
      <c r="W29" s="591">
        <v>0</v>
      </c>
      <c r="X29" s="564">
        <v>0</v>
      </c>
      <c r="Y29" s="564">
        <v>0</v>
      </c>
      <c r="Z29" s="564">
        <v>0</v>
      </c>
      <c r="AA29" s="564">
        <v>0</v>
      </c>
      <c r="AB29" s="564">
        <v>3676.3999999999996</v>
      </c>
      <c r="AC29" s="564">
        <v>0</v>
      </c>
      <c r="AD29" s="566">
        <v>0</v>
      </c>
      <c r="AE29" s="584">
        <v>0</v>
      </c>
      <c r="AF29" s="591">
        <v>0</v>
      </c>
      <c r="AG29" s="565">
        <v>0</v>
      </c>
      <c r="AH29" s="564">
        <v>0</v>
      </c>
      <c r="AI29" s="591">
        <v>0</v>
      </c>
      <c r="AJ29" s="565">
        <v>0</v>
      </c>
      <c r="AK29" s="565">
        <v>0</v>
      </c>
      <c r="AL29" s="565">
        <v>0</v>
      </c>
      <c r="AM29" s="564">
        <v>0</v>
      </c>
      <c r="AN29" s="568">
        <v>0</v>
      </c>
      <c r="AO29" s="578">
        <v>0</v>
      </c>
      <c r="AP29" s="564">
        <v>80.9</v>
      </c>
      <c r="AQ29" s="589">
        <v>53</v>
      </c>
      <c r="AR29" s="565">
        <v>0</v>
      </c>
      <c r="AS29" s="564">
        <v>973.5</v>
      </c>
      <c r="AT29" s="565">
        <v>0</v>
      </c>
      <c r="AU29" s="591">
        <v>141.4</v>
      </c>
      <c r="AV29" s="565">
        <v>0</v>
      </c>
      <c r="AW29" s="564">
        <v>0</v>
      </c>
      <c r="AX29" s="581">
        <v>27.8</v>
      </c>
      <c r="AY29" s="578">
        <v>51</v>
      </c>
      <c r="AZ29" s="565">
        <v>20</v>
      </c>
      <c r="BA29" s="586">
        <v>0</v>
      </c>
      <c r="BB29" s="564">
        <v>2007.8000000000002</v>
      </c>
      <c r="BC29" s="564">
        <v>0</v>
      </c>
      <c r="BD29" s="564">
        <v>763.5</v>
      </c>
      <c r="BE29" s="564">
        <v>793.5999999999999</v>
      </c>
      <c r="BF29" s="565">
        <v>0</v>
      </c>
      <c r="BG29" s="589">
        <v>1944.8</v>
      </c>
      <c r="BH29" s="568">
        <v>0</v>
      </c>
      <c r="BI29" s="584">
        <v>0</v>
      </c>
      <c r="BJ29" s="565">
        <v>0</v>
      </c>
      <c r="BK29" s="564">
        <v>31.5</v>
      </c>
      <c r="BL29" s="581">
        <v>23.1</v>
      </c>
      <c r="BM29" s="564">
        <v>0</v>
      </c>
      <c r="BN29" s="564">
        <v>0</v>
      </c>
      <c r="BO29" s="564">
        <v>0</v>
      </c>
      <c r="BP29" s="565">
        <v>0</v>
      </c>
      <c r="BQ29" s="565">
        <v>239.7</v>
      </c>
      <c r="BR29" s="566">
        <v>0</v>
      </c>
      <c r="BS29" s="578">
        <v>7</v>
      </c>
      <c r="BT29" s="565">
        <v>10.700000000000001</v>
      </c>
      <c r="BU29" s="564">
        <v>1.8000000000000003</v>
      </c>
      <c r="BV29" s="564">
        <v>0</v>
      </c>
      <c r="BW29" s="564">
        <v>49.099999999999994</v>
      </c>
      <c r="BX29" s="589">
        <v>0</v>
      </c>
      <c r="BY29" s="565">
        <v>0</v>
      </c>
      <c r="BZ29" s="565">
        <v>0</v>
      </c>
      <c r="CA29" s="565">
        <v>0.2</v>
      </c>
      <c r="CB29" s="568">
        <v>0</v>
      </c>
      <c r="CC29" s="584">
        <v>0</v>
      </c>
      <c r="CD29" s="564">
        <v>28.5</v>
      </c>
      <c r="CE29" s="591">
        <v>0</v>
      </c>
      <c r="CF29" s="564">
        <v>52</v>
      </c>
      <c r="CG29" s="565">
        <v>0</v>
      </c>
      <c r="CH29" s="586">
        <v>0</v>
      </c>
      <c r="CI29" s="564">
        <v>0</v>
      </c>
      <c r="CJ29" s="564">
        <v>0</v>
      </c>
      <c r="CK29" s="564">
        <v>0</v>
      </c>
      <c r="CL29" s="566">
        <v>0</v>
      </c>
      <c r="CM29" s="589">
        <v>32</v>
      </c>
      <c r="CN29" s="565">
        <v>0</v>
      </c>
      <c r="CO29" s="564">
        <v>0</v>
      </c>
      <c r="CP29" s="567">
        <v>3068.2</v>
      </c>
      <c r="CQ29" s="578">
        <v>92.6</v>
      </c>
      <c r="CR29" s="564">
        <v>173.99999999999997</v>
      </c>
      <c r="CS29" s="564">
        <v>147.09999999999997</v>
      </c>
      <c r="CT29" s="565">
        <v>5</v>
      </c>
      <c r="CU29" s="564">
        <v>16.5</v>
      </c>
      <c r="CV29" s="565">
        <v>6.9</v>
      </c>
      <c r="CW29" s="609">
        <v>58.400000000000006</v>
      </c>
      <c r="CX29" s="589">
        <v>262</v>
      </c>
      <c r="CY29" s="564">
        <v>156.8</v>
      </c>
      <c r="CZ29" s="565">
        <v>0</v>
      </c>
      <c r="DA29" s="568">
        <v>0</v>
      </c>
      <c r="DB29" s="626">
        <v>150.4</v>
      </c>
      <c r="DC29" s="621">
        <v>0</v>
      </c>
      <c r="DD29" s="620">
        <v>429.6</v>
      </c>
      <c r="DE29" s="621">
        <v>0</v>
      </c>
      <c r="DF29" s="621">
        <v>0</v>
      </c>
      <c r="DG29" s="624">
        <v>0</v>
      </c>
      <c r="DH29" s="625">
        <v>0</v>
      </c>
      <c r="DI29" s="620">
        <v>93.4</v>
      </c>
      <c r="DJ29" s="621">
        <v>0</v>
      </c>
      <c r="DK29" s="620">
        <v>0</v>
      </c>
      <c r="DL29" s="622">
        <v>77.3</v>
      </c>
      <c r="DM29" s="626">
        <v>0</v>
      </c>
      <c r="DN29" s="621">
        <v>0</v>
      </c>
      <c r="DO29" s="621">
        <v>0</v>
      </c>
      <c r="DP29" s="621">
        <v>0</v>
      </c>
      <c r="DQ29" s="622">
        <v>0</v>
      </c>
    </row>
    <row r="30" spans="1:121" ht="17.25" customHeight="1" thickBot="1">
      <c r="A30" s="96"/>
      <c r="B30" s="39"/>
      <c r="C30" s="97"/>
      <c r="D30" s="97"/>
      <c r="E30" s="97"/>
      <c r="F30" s="97"/>
      <c r="G30" s="97"/>
      <c r="H30" s="97"/>
      <c r="I30" s="97"/>
      <c r="J30" s="98"/>
      <c r="K30" s="96"/>
      <c r="L30" s="39"/>
      <c r="M30" s="39"/>
      <c r="N30" s="39"/>
      <c r="O30" s="39"/>
      <c r="P30" s="39"/>
      <c r="Q30" s="39"/>
      <c r="R30" s="100"/>
      <c r="S30" s="39"/>
      <c r="T30" s="600"/>
      <c r="U30" s="605"/>
      <c r="V30" s="39"/>
      <c r="W30" s="590"/>
      <c r="X30" s="39"/>
      <c r="Y30" s="39"/>
      <c r="Z30" s="39"/>
      <c r="AA30" s="39"/>
      <c r="AB30" s="39"/>
      <c r="AC30" s="39"/>
      <c r="AD30" s="101"/>
      <c r="AE30" s="96"/>
      <c r="AF30" s="590"/>
      <c r="AG30" s="39"/>
      <c r="AH30" s="39"/>
      <c r="AI30" s="590"/>
      <c r="AJ30" s="39"/>
      <c r="AK30" s="39"/>
      <c r="AL30" s="39"/>
      <c r="AM30" s="39"/>
      <c r="AN30" s="101"/>
      <c r="AO30" s="96"/>
      <c r="AP30" s="39"/>
      <c r="AQ30" s="590"/>
      <c r="AR30" s="39"/>
      <c r="AS30" s="39"/>
      <c r="AT30" s="39"/>
      <c r="AU30" s="590"/>
      <c r="AV30" s="39"/>
      <c r="AW30" s="39"/>
      <c r="AX30" s="582"/>
      <c r="AY30" s="96"/>
      <c r="AZ30" s="39"/>
      <c r="BA30" s="582"/>
      <c r="BB30" s="39"/>
      <c r="BC30" s="39"/>
      <c r="BD30" s="39"/>
      <c r="BE30" s="39"/>
      <c r="BF30" s="39"/>
      <c r="BG30" s="590"/>
      <c r="BH30" s="101"/>
      <c r="BI30" s="96"/>
      <c r="BJ30" s="39"/>
      <c r="BK30" s="39"/>
      <c r="BL30" s="582"/>
      <c r="BM30" s="102"/>
      <c r="BN30" s="102"/>
      <c r="BO30" s="102"/>
      <c r="BP30" s="102"/>
      <c r="BQ30" s="102"/>
      <c r="BR30" s="103"/>
      <c r="BS30" s="575"/>
      <c r="BT30" s="102"/>
      <c r="BU30" s="102"/>
      <c r="BV30" s="102"/>
      <c r="BW30" s="102"/>
      <c r="BX30" s="590"/>
      <c r="BY30" s="39"/>
      <c r="BZ30" s="39"/>
      <c r="CA30" s="39"/>
      <c r="CB30" s="101"/>
      <c r="CC30" s="96"/>
      <c r="CD30" s="39"/>
      <c r="CE30" s="590"/>
      <c r="CF30" s="39"/>
      <c r="CG30" s="39"/>
      <c r="CH30" s="582"/>
      <c r="CI30" s="102"/>
      <c r="CJ30" s="102"/>
      <c r="CK30" s="102"/>
      <c r="CL30" s="103"/>
      <c r="CM30" s="606"/>
      <c r="CN30" s="102"/>
      <c r="CO30" s="102"/>
      <c r="CP30" s="103"/>
      <c r="CQ30" s="96"/>
      <c r="CR30" s="39"/>
      <c r="CS30" s="39"/>
      <c r="CT30" s="39"/>
      <c r="CU30" s="39"/>
      <c r="CV30" s="39"/>
      <c r="CW30" s="610"/>
      <c r="CX30" s="590"/>
      <c r="CY30" s="39"/>
      <c r="CZ30" s="39"/>
      <c r="DA30" s="101"/>
      <c r="DB30" s="575"/>
      <c r="DC30" s="102"/>
      <c r="DD30" s="102"/>
      <c r="DE30" s="102"/>
      <c r="DF30" s="102"/>
      <c r="DG30" s="103"/>
      <c r="DH30" s="606"/>
      <c r="DI30" s="102"/>
      <c r="DJ30" s="102"/>
      <c r="DK30" s="102"/>
      <c r="DL30" s="103"/>
      <c r="DM30" s="575"/>
      <c r="DN30" s="102"/>
      <c r="DO30" s="102"/>
      <c r="DP30" s="102"/>
      <c r="DQ30" s="103"/>
    </row>
    <row r="31" s="74" customFormat="1" ht="17.25" customHeight="1">
      <c r="DL31" s="76"/>
    </row>
  </sheetData>
  <sheetProtection/>
  <mergeCells count="291">
    <mergeCell ref="DQ12:DQ13"/>
    <mergeCell ref="DO12:DO13"/>
    <mergeCell ref="DP12:DP13"/>
    <mergeCell ref="DQ8:DQ11"/>
    <mergeCell ref="DM12:DM13"/>
    <mergeCell ref="DN12:DN13"/>
    <mergeCell ref="AJ6:AL6"/>
    <mergeCell ref="DL8:DL11"/>
    <mergeCell ref="DI8:DI11"/>
    <mergeCell ref="DA8:DA11"/>
    <mergeCell ref="DB8:DB11"/>
    <mergeCell ref="B2:J2"/>
    <mergeCell ref="B3:J3"/>
    <mergeCell ref="K7:T7"/>
    <mergeCell ref="U7:AD7"/>
    <mergeCell ref="DH8:DH11"/>
    <mergeCell ref="DG12:DG13"/>
    <mergeCell ref="CX12:CX13"/>
    <mergeCell ref="CY12:CY13"/>
    <mergeCell ref="CZ12:CZ13"/>
    <mergeCell ref="DA12:DA13"/>
    <mergeCell ref="DM7:DQ7"/>
    <mergeCell ref="DM8:DM11"/>
    <mergeCell ref="DN8:DN11"/>
    <mergeCell ref="DO8:DO11"/>
    <mergeCell ref="DP8:DP11"/>
    <mergeCell ref="DK12:DK13"/>
    <mergeCell ref="DL12:DL13"/>
    <mergeCell ref="DB12:DB13"/>
    <mergeCell ref="DC12:DC13"/>
    <mergeCell ref="DD12:DD13"/>
    <mergeCell ref="DE12:DE13"/>
    <mergeCell ref="DH12:DH13"/>
    <mergeCell ref="DI12:DI13"/>
    <mergeCell ref="DJ12:DJ13"/>
    <mergeCell ref="DF12:DF13"/>
    <mergeCell ref="CR12:CR13"/>
    <mergeCell ref="CS12:CS13"/>
    <mergeCell ref="CT12:CT13"/>
    <mergeCell ref="CU12:CU13"/>
    <mergeCell ref="CV12:CV13"/>
    <mergeCell ref="CW12:CW13"/>
    <mergeCell ref="CN12:CN13"/>
    <mergeCell ref="CO12:CO13"/>
    <mergeCell ref="CP12:CP13"/>
    <mergeCell ref="CQ12:CQ13"/>
    <mergeCell ref="BS7:CB7"/>
    <mergeCell ref="CC7:CL7"/>
    <mergeCell ref="CI12:CI13"/>
    <mergeCell ref="CJ12:CJ13"/>
    <mergeCell ref="CK12:CK13"/>
    <mergeCell ref="CL12:CL13"/>
    <mergeCell ref="CM12:CM13"/>
    <mergeCell ref="AE7:AN7"/>
    <mergeCell ref="AO7:AX7"/>
    <mergeCell ref="AY7:BH7"/>
    <mergeCell ref="BI7:BR7"/>
    <mergeCell ref="CM7:CP7"/>
    <mergeCell ref="CD12:CD13"/>
    <mergeCell ref="CE12:CE13"/>
    <mergeCell ref="CF12:CF13"/>
    <mergeCell ref="CG12:CG13"/>
    <mergeCell ref="CH12:CH13"/>
    <mergeCell ref="CQ7:CW7"/>
    <mergeCell ref="BX12:BX13"/>
    <mergeCell ref="BY12:BY13"/>
    <mergeCell ref="BZ12:BZ13"/>
    <mergeCell ref="CA12:CA13"/>
    <mergeCell ref="CB12:CB13"/>
    <mergeCell ref="CC12:CC13"/>
    <mergeCell ref="CD8:CD11"/>
    <mergeCell ref="CE8:CE11"/>
    <mergeCell ref="BT12:BT13"/>
    <mergeCell ref="BU12:BU13"/>
    <mergeCell ref="BV12:BV13"/>
    <mergeCell ref="BW12:BW13"/>
    <mergeCell ref="CX7:DA7"/>
    <mergeCell ref="DB7:DG7"/>
    <mergeCell ref="CX8:CX11"/>
    <mergeCell ref="CQ8:CQ11"/>
    <mergeCell ref="CV8:CV11"/>
    <mergeCell ref="CZ8:CZ11"/>
    <mergeCell ref="BN12:BN13"/>
    <mergeCell ref="BO12:BO13"/>
    <mergeCell ref="BP12:BP13"/>
    <mergeCell ref="BQ12:BQ13"/>
    <mergeCell ref="BR12:BR13"/>
    <mergeCell ref="BS12:BS13"/>
    <mergeCell ref="BJ12:BJ13"/>
    <mergeCell ref="BK12:BK13"/>
    <mergeCell ref="BL12:BL13"/>
    <mergeCell ref="BM12:BM13"/>
    <mergeCell ref="DH7:DL7"/>
    <mergeCell ref="BD12:BD13"/>
    <mergeCell ref="BE12:BE13"/>
    <mergeCell ref="BF12:BF13"/>
    <mergeCell ref="BG12:BG13"/>
    <mergeCell ref="BH12:BH13"/>
    <mergeCell ref="BI12:BI13"/>
    <mergeCell ref="AZ12:AZ13"/>
    <mergeCell ref="BA12:BA13"/>
    <mergeCell ref="BB12:BB13"/>
    <mergeCell ref="BC12:BC13"/>
    <mergeCell ref="AT12:AT13"/>
    <mergeCell ref="AU12:AU13"/>
    <mergeCell ref="AV12:AV13"/>
    <mergeCell ref="AW12:AW13"/>
    <mergeCell ref="AX12:AX13"/>
    <mergeCell ref="AY12:AY13"/>
    <mergeCell ref="AP12:AP13"/>
    <mergeCell ref="AQ12:AQ13"/>
    <mergeCell ref="AR12:AR13"/>
    <mergeCell ref="AS12:AS13"/>
    <mergeCell ref="AJ12:AJ13"/>
    <mergeCell ref="AK12:AK13"/>
    <mergeCell ref="AL12:AL13"/>
    <mergeCell ref="AM12:AM13"/>
    <mergeCell ref="AN12:AN13"/>
    <mergeCell ref="AO12:AO13"/>
    <mergeCell ref="AF12:AF13"/>
    <mergeCell ref="AG12:AG13"/>
    <mergeCell ref="AH12:AH13"/>
    <mergeCell ref="AI12:AI13"/>
    <mergeCell ref="Z12:Z13"/>
    <mergeCell ref="AA12:AA13"/>
    <mergeCell ref="AB12:AB13"/>
    <mergeCell ref="AC12:AC13"/>
    <mergeCell ref="AD12:AD13"/>
    <mergeCell ref="AE12:AE13"/>
    <mergeCell ref="V12:V13"/>
    <mergeCell ref="W12:W13"/>
    <mergeCell ref="X12:X13"/>
    <mergeCell ref="Y12:Y13"/>
    <mergeCell ref="P12:P13"/>
    <mergeCell ref="Q12:Q13"/>
    <mergeCell ref="R12:R13"/>
    <mergeCell ref="S12:S13"/>
    <mergeCell ref="T12:T13"/>
    <mergeCell ref="U12:U13"/>
    <mergeCell ref="K12:K13"/>
    <mergeCell ref="L12:L13"/>
    <mergeCell ref="M12:M13"/>
    <mergeCell ref="N12:N13"/>
    <mergeCell ref="O12:O13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DJ8:DJ11"/>
    <mergeCell ref="DK8:DK11"/>
    <mergeCell ref="DC8:DC11"/>
    <mergeCell ref="DD8:DD11"/>
    <mergeCell ref="DE8:DE11"/>
    <mergeCell ref="DF8:DF11"/>
    <mergeCell ref="DG8:DG11"/>
    <mergeCell ref="CY8:CY11"/>
    <mergeCell ref="CT8:CT11"/>
    <mergeCell ref="CU8:CU11"/>
    <mergeCell ref="CW8:CW11"/>
    <mergeCell ref="CR8:CR11"/>
    <mergeCell ref="CS8:CS11"/>
    <mergeCell ref="BP8:BP11"/>
    <mergeCell ref="CN8:CN11"/>
    <mergeCell ref="CO8:CO11"/>
    <mergeCell ref="CC8:CC11"/>
    <mergeCell ref="AQ8:AQ11"/>
    <mergeCell ref="BH8:BH11"/>
    <mergeCell ref="BI8:BI11"/>
    <mergeCell ref="BJ8:BJ11"/>
    <mergeCell ref="BK8:BK11"/>
    <mergeCell ref="BL8:BL11"/>
    <mergeCell ref="BA8:BA11"/>
    <mergeCell ref="BB8:BB11"/>
    <mergeCell ref="BC8:BC11"/>
    <mergeCell ref="AV8:AV11"/>
    <mergeCell ref="AW8:AW11"/>
    <mergeCell ref="AY8:AY11"/>
    <mergeCell ref="AX8:AX11"/>
    <mergeCell ref="Q8:Q11"/>
    <mergeCell ref="AA8:AA11"/>
    <mergeCell ref="AC8:AC11"/>
    <mergeCell ref="AL8:AL11"/>
    <mergeCell ref="AM8:AM11"/>
    <mergeCell ref="AN8:AN11"/>
    <mergeCell ref="Y8:Y11"/>
    <mergeCell ref="AH8:AH11"/>
    <mergeCell ref="T8:T11"/>
    <mergeCell ref="AG8:AG11"/>
    <mergeCell ref="BS8:BS11"/>
    <mergeCell ref="BT8:BT11"/>
    <mergeCell ref="AD8:AD11"/>
    <mergeCell ref="CI8:CI11"/>
    <mergeCell ref="P8:P11"/>
    <mergeCell ref="AI8:AI11"/>
    <mergeCell ref="U8:U11"/>
    <mergeCell ref="W8:W11"/>
    <mergeCell ref="Z8:Z11"/>
    <mergeCell ref="AF8:AF11"/>
    <mergeCell ref="BV8:BV11"/>
    <mergeCell ref="CP8:CP11"/>
    <mergeCell ref="CJ8:CJ11"/>
    <mergeCell ref="CK8:CK11"/>
    <mergeCell ref="CL8:CL11"/>
    <mergeCell ref="CM8:CM11"/>
    <mergeCell ref="BZ8:BZ11"/>
    <mergeCell ref="CF8:CF11"/>
    <mergeCell ref="CG8:CG11"/>
    <mergeCell ref="CH8:CH11"/>
    <mergeCell ref="BX8:BX11"/>
    <mergeCell ref="BY8:BY11"/>
    <mergeCell ref="BM8:BM11"/>
    <mergeCell ref="BE8:BE11"/>
    <mergeCell ref="BW8:BW11"/>
    <mergeCell ref="BN8:BN11"/>
    <mergeCell ref="BO8:BO11"/>
    <mergeCell ref="BR8:BR11"/>
    <mergeCell ref="BQ8:BQ11"/>
    <mergeCell ref="BU8:BU11"/>
    <mergeCell ref="AT8:AT11"/>
    <mergeCell ref="AZ8:AZ11"/>
    <mergeCell ref="AO8:AO11"/>
    <mergeCell ref="AS8:AS11"/>
    <mergeCell ref="AK8:AK11"/>
    <mergeCell ref="AP8:AP11"/>
    <mergeCell ref="AR8:AR11"/>
    <mergeCell ref="E8:E11"/>
    <mergeCell ref="CB8:CB11"/>
    <mergeCell ref="CA8:CA11"/>
    <mergeCell ref="BF8:BF11"/>
    <mergeCell ref="BG8:BG11"/>
    <mergeCell ref="AJ8:AJ11"/>
    <mergeCell ref="X8:X11"/>
    <mergeCell ref="BD8:BD11"/>
    <mergeCell ref="AE8:AE11"/>
    <mergeCell ref="AU8:AU11"/>
    <mergeCell ref="A7:A11"/>
    <mergeCell ref="B7:B11"/>
    <mergeCell ref="C7:J7"/>
    <mergeCell ref="G8:G11"/>
    <mergeCell ref="O8:O11"/>
    <mergeCell ref="F8:F11"/>
    <mergeCell ref="H8:H11"/>
    <mergeCell ref="I8:I11"/>
    <mergeCell ref="C8:C11"/>
    <mergeCell ref="D8:D11"/>
    <mergeCell ref="V5:AE5"/>
    <mergeCell ref="J8:J11"/>
    <mergeCell ref="R8:R11"/>
    <mergeCell ref="BM6:BN6"/>
    <mergeCell ref="AB8:AB11"/>
    <mergeCell ref="K8:K11"/>
    <mergeCell ref="L8:L11"/>
    <mergeCell ref="M8:M11"/>
    <mergeCell ref="N8:N11"/>
    <mergeCell ref="S8:S11"/>
    <mergeCell ref="C6:D6"/>
    <mergeCell ref="Z6:AC6"/>
    <mergeCell ref="CI3:CP3"/>
    <mergeCell ref="BB5:BL5"/>
    <mergeCell ref="BB3:BL3"/>
    <mergeCell ref="BM3:BW3"/>
    <mergeCell ref="AF5:AP5"/>
    <mergeCell ref="BX5:CH5"/>
    <mergeCell ref="CI5:CP5"/>
    <mergeCell ref="BB6:BC6"/>
    <mergeCell ref="DB2:DK2"/>
    <mergeCell ref="AQ3:BA3"/>
    <mergeCell ref="BM2:BW2"/>
    <mergeCell ref="BX2:CH2"/>
    <mergeCell ref="CI2:CP2"/>
    <mergeCell ref="CQ2:DA2"/>
    <mergeCell ref="BX3:CH3"/>
    <mergeCell ref="CQ3:DA3"/>
    <mergeCell ref="DB3:DK3"/>
    <mergeCell ref="AQ2:BA2"/>
    <mergeCell ref="BB2:BL2"/>
    <mergeCell ref="V8:V11"/>
    <mergeCell ref="K2:U2"/>
    <mergeCell ref="V2:AE2"/>
    <mergeCell ref="AF2:AP2"/>
    <mergeCell ref="K3:U3"/>
    <mergeCell ref="V3:AE3"/>
    <mergeCell ref="AF3:AP3"/>
    <mergeCell ref="O6:Q6"/>
    <mergeCell ref="K5:U5"/>
  </mergeCells>
  <printOptions horizontalCentered="1"/>
  <pageMargins left="2.17" right="0.75" top="1" bottom="0.75" header="0.196850393700787" footer="0.196850393700787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0"/>
  <sheetViews>
    <sheetView zoomScale="75" zoomScaleNormal="75" zoomScalePageLayoutView="0" workbookViewId="0" topLeftCell="A1">
      <selection activeCell="A7" sqref="A7:A11"/>
    </sheetView>
  </sheetViews>
  <sheetFormatPr defaultColWidth="9.140625" defaultRowHeight="19.5" customHeight="1"/>
  <cols>
    <col min="1" max="1" width="30.7109375" style="632" customWidth="1"/>
    <col min="2" max="2" width="14.8515625" style="632" customWidth="1"/>
    <col min="3" max="41" width="13.140625" style="632" customWidth="1"/>
    <col min="42" max="16384" width="9.140625" style="632" customWidth="1"/>
  </cols>
  <sheetData>
    <row r="1" spans="1:14" ht="19.5" customHeight="1">
      <c r="A1" s="631"/>
      <c r="L1" s="631"/>
      <c r="M1" s="631"/>
      <c r="N1" s="631"/>
    </row>
    <row r="2" spans="2:14" ht="19.5" customHeight="1">
      <c r="B2" s="1188" t="s">
        <v>413</v>
      </c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</row>
    <row r="3" spans="2:14" ht="19.5" customHeight="1">
      <c r="B3" s="1189" t="s">
        <v>401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</row>
    <row r="4" spans="1:14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633"/>
      <c r="M4" s="633"/>
      <c r="N4" s="633"/>
    </row>
    <row r="5" spans="1:14" ht="19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633"/>
      <c r="M5" s="633"/>
      <c r="N5" s="633"/>
    </row>
    <row r="6" spans="1:41" s="648" customFormat="1" ht="19.5" customHeight="1" thickBot="1">
      <c r="A6" s="642" t="s">
        <v>1</v>
      </c>
      <c r="B6" s="643"/>
      <c r="C6" s="643"/>
      <c r="D6" s="643"/>
      <c r="E6" s="643"/>
      <c r="F6" s="643"/>
      <c r="G6" s="1221"/>
      <c r="H6" s="1221"/>
      <c r="I6" s="643"/>
      <c r="J6" s="644"/>
      <c r="K6" s="644"/>
      <c r="L6" s="645" t="s">
        <v>35</v>
      </c>
      <c r="M6" s="646" t="s">
        <v>46</v>
      </c>
      <c r="N6" s="645"/>
      <c r="O6" s="646"/>
      <c r="P6" s="643"/>
      <c r="Q6" s="643"/>
      <c r="R6" s="643"/>
      <c r="S6" s="643"/>
      <c r="T6" s="644"/>
      <c r="U6" s="644"/>
      <c r="V6" s="642"/>
      <c r="W6" s="645" t="s">
        <v>35</v>
      </c>
      <c r="X6" s="646" t="s">
        <v>46</v>
      </c>
      <c r="Y6" s="642"/>
      <c r="Z6" s="642"/>
      <c r="AA6" s="645"/>
      <c r="AB6" s="646"/>
      <c r="AC6" s="644"/>
      <c r="AD6" s="642"/>
      <c r="AE6" s="642"/>
      <c r="AF6" s="642"/>
      <c r="AG6" s="642"/>
      <c r="AH6" s="645" t="s">
        <v>35</v>
      </c>
      <c r="AI6" s="646" t="s">
        <v>46</v>
      </c>
      <c r="AJ6" s="642"/>
      <c r="AK6" s="642"/>
      <c r="AL6" s="643"/>
      <c r="AM6" s="647"/>
      <c r="AN6" s="644"/>
      <c r="AO6" s="645" t="s">
        <v>35</v>
      </c>
    </row>
    <row r="7" spans="1:41" s="634" customFormat="1" ht="19.5" customHeight="1" thickBot="1">
      <c r="A7" s="1199" t="s">
        <v>272</v>
      </c>
      <c r="B7" s="1201" t="s">
        <v>0</v>
      </c>
      <c r="C7" s="1218" t="s">
        <v>110</v>
      </c>
      <c r="D7" s="1219"/>
      <c r="E7" s="1219"/>
      <c r="F7" s="1219"/>
      <c r="G7" s="1219"/>
      <c r="H7" s="1219"/>
      <c r="I7" s="1219"/>
      <c r="J7" s="1219"/>
      <c r="K7" s="1219"/>
      <c r="L7" s="1220"/>
      <c r="M7" s="1218" t="s">
        <v>110</v>
      </c>
      <c r="N7" s="1219"/>
      <c r="O7" s="1219"/>
      <c r="P7" s="1219"/>
      <c r="Q7" s="1219"/>
      <c r="R7" s="1219"/>
      <c r="S7" s="1219"/>
      <c r="T7" s="1219"/>
      <c r="U7" s="1219"/>
      <c r="V7" s="1219"/>
      <c r="W7" s="1220"/>
      <c r="X7" s="1218" t="s">
        <v>110</v>
      </c>
      <c r="Y7" s="1219"/>
      <c r="Z7" s="1219"/>
      <c r="AA7" s="1219"/>
      <c r="AB7" s="1219"/>
      <c r="AC7" s="1219"/>
      <c r="AD7" s="1219"/>
      <c r="AE7" s="1219"/>
      <c r="AF7" s="1219"/>
      <c r="AG7" s="1219"/>
      <c r="AH7" s="1220"/>
      <c r="AI7" s="1218" t="s">
        <v>110</v>
      </c>
      <c r="AJ7" s="1219"/>
      <c r="AK7" s="1219"/>
      <c r="AL7" s="1219"/>
      <c r="AM7" s="1219"/>
      <c r="AN7" s="1219"/>
      <c r="AO7" s="1220"/>
    </row>
    <row r="8" spans="1:41" s="634" customFormat="1" ht="19.5" customHeight="1">
      <c r="A8" s="1200"/>
      <c r="B8" s="1202"/>
      <c r="C8" s="1119" t="s">
        <v>313</v>
      </c>
      <c r="D8" s="1194" t="s">
        <v>314</v>
      </c>
      <c r="E8" s="1194" t="s">
        <v>315</v>
      </c>
      <c r="F8" s="1194" t="s">
        <v>316</v>
      </c>
      <c r="G8" s="1194" t="s">
        <v>317</v>
      </c>
      <c r="H8" s="1194" t="s">
        <v>318</v>
      </c>
      <c r="I8" s="1194" t="s">
        <v>319</v>
      </c>
      <c r="J8" s="1217" t="s">
        <v>36</v>
      </c>
      <c r="K8" s="1194" t="s">
        <v>320</v>
      </c>
      <c r="L8" s="1196" t="s">
        <v>321</v>
      </c>
      <c r="M8" s="1119" t="s">
        <v>322</v>
      </c>
      <c r="N8" s="1145" t="s">
        <v>323</v>
      </c>
      <c r="O8" s="1213" t="s">
        <v>324</v>
      </c>
      <c r="P8" s="1194" t="s">
        <v>287</v>
      </c>
      <c r="Q8" s="1194" t="s">
        <v>288</v>
      </c>
      <c r="R8" s="1194" t="s">
        <v>289</v>
      </c>
      <c r="S8" s="1194" t="s">
        <v>290</v>
      </c>
      <c r="T8" s="1194" t="s">
        <v>291</v>
      </c>
      <c r="U8" s="1194" t="s">
        <v>292</v>
      </c>
      <c r="V8" s="1213" t="s">
        <v>293</v>
      </c>
      <c r="W8" s="1215" t="s">
        <v>294</v>
      </c>
      <c r="X8" s="1119" t="s">
        <v>295</v>
      </c>
      <c r="Y8" s="1194" t="s">
        <v>296</v>
      </c>
      <c r="Z8" s="1194" t="s">
        <v>297</v>
      </c>
      <c r="AA8" s="1145" t="s">
        <v>298</v>
      </c>
      <c r="AB8" s="1213" t="s">
        <v>299</v>
      </c>
      <c r="AC8" s="1194" t="s">
        <v>330</v>
      </c>
      <c r="AD8" s="1210" t="s">
        <v>312</v>
      </c>
      <c r="AE8" s="1207" t="s">
        <v>311</v>
      </c>
      <c r="AF8" s="1207" t="s">
        <v>310</v>
      </c>
      <c r="AG8" s="1207" t="s">
        <v>309</v>
      </c>
      <c r="AH8" s="1204" t="s">
        <v>308</v>
      </c>
      <c r="AI8" s="1210" t="s">
        <v>307</v>
      </c>
      <c r="AJ8" s="1207" t="s">
        <v>306</v>
      </c>
      <c r="AK8" s="1207" t="s">
        <v>305</v>
      </c>
      <c r="AL8" s="1207" t="s">
        <v>304</v>
      </c>
      <c r="AM8" s="1207" t="s">
        <v>303</v>
      </c>
      <c r="AN8" s="1207" t="s">
        <v>302</v>
      </c>
      <c r="AO8" s="1204" t="s">
        <v>301</v>
      </c>
    </row>
    <row r="9" spans="1:41" s="634" customFormat="1" ht="19.5" customHeight="1">
      <c r="A9" s="1200"/>
      <c r="B9" s="1202"/>
      <c r="C9" s="1112"/>
      <c r="D9" s="1195"/>
      <c r="E9" s="1195"/>
      <c r="F9" s="1195"/>
      <c r="G9" s="1195"/>
      <c r="H9" s="1195"/>
      <c r="I9" s="1195"/>
      <c r="J9" s="1217"/>
      <c r="K9" s="1195"/>
      <c r="L9" s="1197"/>
      <c r="M9" s="1112"/>
      <c r="N9" s="1195"/>
      <c r="O9" s="1214"/>
      <c r="P9" s="1195"/>
      <c r="Q9" s="1195"/>
      <c r="R9" s="1195"/>
      <c r="S9" s="1195"/>
      <c r="T9" s="1195"/>
      <c r="U9" s="1195"/>
      <c r="V9" s="1214"/>
      <c r="W9" s="1216"/>
      <c r="X9" s="1112"/>
      <c r="Y9" s="1195"/>
      <c r="Z9" s="1195"/>
      <c r="AA9" s="1195"/>
      <c r="AB9" s="1214"/>
      <c r="AC9" s="1195"/>
      <c r="AD9" s="1211"/>
      <c r="AE9" s="1208"/>
      <c r="AF9" s="1208"/>
      <c r="AG9" s="1208"/>
      <c r="AH9" s="1205"/>
      <c r="AI9" s="1211"/>
      <c r="AJ9" s="1208"/>
      <c r="AK9" s="1208"/>
      <c r="AL9" s="1208"/>
      <c r="AM9" s="1208"/>
      <c r="AN9" s="1208"/>
      <c r="AO9" s="1205"/>
    </row>
    <row r="10" spans="1:41" s="634" customFormat="1" ht="19.5" customHeight="1">
      <c r="A10" s="1200"/>
      <c r="B10" s="1202"/>
      <c r="C10" s="1112"/>
      <c r="D10" s="1195"/>
      <c r="E10" s="1195"/>
      <c r="F10" s="1195"/>
      <c r="G10" s="1195"/>
      <c r="H10" s="1195"/>
      <c r="I10" s="1195"/>
      <c r="J10" s="1217"/>
      <c r="K10" s="1195"/>
      <c r="L10" s="1197"/>
      <c r="M10" s="1112"/>
      <c r="N10" s="1195"/>
      <c r="O10" s="1214"/>
      <c r="P10" s="1195"/>
      <c r="Q10" s="1195"/>
      <c r="R10" s="1195"/>
      <c r="S10" s="1195"/>
      <c r="T10" s="1195"/>
      <c r="U10" s="1195"/>
      <c r="V10" s="1214"/>
      <c r="W10" s="1216"/>
      <c r="X10" s="1112"/>
      <c r="Y10" s="1195"/>
      <c r="Z10" s="1195"/>
      <c r="AA10" s="1195"/>
      <c r="AB10" s="1214"/>
      <c r="AC10" s="1195"/>
      <c r="AD10" s="1211"/>
      <c r="AE10" s="1208"/>
      <c r="AF10" s="1208"/>
      <c r="AG10" s="1208"/>
      <c r="AH10" s="1205"/>
      <c r="AI10" s="1211"/>
      <c r="AJ10" s="1208"/>
      <c r="AK10" s="1208"/>
      <c r="AL10" s="1208"/>
      <c r="AM10" s="1208"/>
      <c r="AN10" s="1208"/>
      <c r="AO10" s="1205"/>
    </row>
    <row r="11" spans="1:41" s="634" customFormat="1" ht="19.5" customHeight="1" thickBot="1">
      <c r="A11" s="1200"/>
      <c r="B11" s="1202"/>
      <c r="C11" s="1116"/>
      <c r="D11" s="1136"/>
      <c r="E11" s="1136"/>
      <c r="F11" s="1136"/>
      <c r="G11" s="1136"/>
      <c r="H11" s="1136"/>
      <c r="I11" s="1136"/>
      <c r="J11" s="1217"/>
      <c r="K11" s="1136"/>
      <c r="L11" s="1159"/>
      <c r="M11" s="1116"/>
      <c r="N11" s="1136"/>
      <c r="O11" s="1151"/>
      <c r="P11" s="1136"/>
      <c r="Q11" s="1136"/>
      <c r="R11" s="1136"/>
      <c r="S11" s="1136"/>
      <c r="T11" s="1136"/>
      <c r="U11" s="1136"/>
      <c r="V11" s="1151"/>
      <c r="W11" s="1141"/>
      <c r="X11" s="1116"/>
      <c r="Y11" s="1136"/>
      <c r="Z11" s="1136"/>
      <c r="AA11" s="1136"/>
      <c r="AB11" s="1151"/>
      <c r="AC11" s="1136"/>
      <c r="AD11" s="1212"/>
      <c r="AE11" s="1209"/>
      <c r="AF11" s="1209"/>
      <c r="AG11" s="1209"/>
      <c r="AH11" s="1206"/>
      <c r="AI11" s="1212"/>
      <c r="AJ11" s="1209"/>
      <c r="AK11" s="1209"/>
      <c r="AL11" s="1209"/>
      <c r="AM11" s="1209"/>
      <c r="AN11" s="1209"/>
      <c r="AO11" s="1206"/>
    </row>
    <row r="12" spans="1:41" s="634" customFormat="1" ht="19.5" customHeight="1">
      <c r="A12" s="1143" t="s">
        <v>0</v>
      </c>
      <c r="B12" s="1171">
        <f>SUM(B15:B30)</f>
        <v>165622.3</v>
      </c>
      <c r="C12" s="1167">
        <f aca="true" t="shared" si="0" ref="C12:K12">SUM(C15:C29)</f>
        <v>0</v>
      </c>
      <c r="D12" s="1161">
        <f t="shared" si="0"/>
        <v>0</v>
      </c>
      <c r="E12" s="1161">
        <f t="shared" si="0"/>
        <v>0</v>
      </c>
      <c r="F12" s="1161">
        <f t="shared" si="0"/>
        <v>0</v>
      </c>
      <c r="G12" s="1161">
        <f t="shared" si="0"/>
        <v>4944.7</v>
      </c>
      <c r="H12" s="1161">
        <f t="shared" si="0"/>
        <v>0</v>
      </c>
      <c r="I12" s="1161">
        <f t="shared" si="0"/>
        <v>3471.3999999999996</v>
      </c>
      <c r="J12" s="1161">
        <f t="shared" si="0"/>
        <v>26652.3</v>
      </c>
      <c r="K12" s="1161">
        <f t="shared" si="0"/>
        <v>22372.3</v>
      </c>
      <c r="L12" s="1178">
        <f aca="true" t="shared" si="1" ref="L12:U12">SUM(L15:L29)</f>
        <v>6108.599999999999</v>
      </c>
      <c r="M12" s="1167">
        <f t="shared" si="1"/>
        <v>0</v>
      </c>
      <c r="N12" s="1161">
        <f t="shared" si="1"/>
        <v>9698.499999999998</v>
      </c>
      <c r="O12" s="1169">
        <f t="shared" si="1"/>
        <v>8552.4</v>
      </c>
      <c r="P12" s="1161">
        <f t="shared" si="1"/>
        <v>0</v>
      </c>
      <c r="Q12" s="1161">
        <f t="shared" si="1"/>
        <v>7499</v>
      </c>
      <c r="R12" s="1161">
        <f t="shared" si="1"/>
        <v>1402.3999999999999</v>
      </c>
      <c r="S12" s="1161">
        <f t="shared" si="1"/>
        <v>0</v>
      </c>
      <c r="T12" s="1161">
        <f t="shared" si="1"/>
        <v>1082.1</v>
      </c>
      <c r="U12" s="1161">
        <f t="shared" si="1"/>
        <v>0</v>
      </c>
      <c r="V12" s="1169">
        <f aca="true" t="shared" si="2" ref="V12:AC12">SUM(V15:V29)</f>
        <v>0</v>
      </c>
      <c r="W12" s="1163">
        <f t="shared" si="2"/>
        <v>129.4</v>
      </c>
      <c r="X12" s="1167">
        <f t="shared" si="2"/>
        <v>0</v>
      </c>
      <c r="Y12" s="1161">
        <f t="shared" si="2"/>
        <v>0</v>
      </c>
      <c r="Z12" s="1161">
        <f t="shared" si="2"/>
        <v>0.8</v>
      </c>
      <c r="AA12" s="1161">
        <f t="shared" si="2"/>
        <v>26155.8</v>
      </c>
      <c r="AB12" s="1169">
        <f t="shared" si="2"/>
        <v>0</v>
      </c>
      <c r="AC12" s="1161">
        <f t="shared" si="2"/>
        <v>43.5</v>
      </c>
      <c r="AD12" s="1169">
        <f aca="true" t="shared" si="3" ref="AD12:AO12">SUM(AD15:AD29)</f>
        <v>29302.600000000002</v>
      </c>
      <c r="AE12" s="1161">
        <f t="shared" si="3"/>
        <v>447.2</v>
      </c>
      <c r="AF12" s="1161">
        <f t="shared" si="3"/>
        <v>2182.7000000000003</v>
      </c>
      <c r="AG12" s="1161">
        <f t="shared" si="3"/>
        <v>3093.4</v>
      </c>
      <c r="AH12" s="1163">
        <f t="shared" si="3"/>
        <v>11927.9</v>
      </c>
      <c r="AI12" s="1169">
        <f t="shared" si="3"/>
        <v>0</v>
      </c>
      <c r="AJ12" s="1161">
        <f t="shared" si="3"/>
        <v>0</v>
      </c>
      <c r="AK12" s="1161">
        <f t="shared" si="3"/>
        <v>0</v>
      </c>
      <c r="AL12" s="1161">
        <f t="shared" si="3"/>
        <v>555.3</v>
      </c>
      <c r="AM12" s="1161">
        <f t="shared" si="3"/>
        <v>0</v>
      </c>
      <c r="AN12" s="1161">
        <f t="shared" si="3"/>
        <v>0</v>
      </c>
      <c r="AO12" s="1163">
        <f t="shared" si="3"/>
        <v>0</v>
      </c>
    </row>
    <row r="13" spans="1:41" s="634" customFormat="1" ht="19.5" customHeight="1" thickBot="1">
      <c r="A13" s="1118"/>
      <c r="B13" s="1203"/>
      <c r="C13" s="1193"/>
      <c r="D13" s="1190"/>
      <c r="E13" s="1190"/>
      <c r="F13" s="1190"/>
      <c r="G13" s="1190"/>
      <c r="H13" s="1190"/>
      <c r="I13" s="1190"/>
      <c r="J13" s="1190"/>
      <c r="K13" s="1190"/>
      <c r="L13" s="1198"/>
      <c r="M13" s="1193"/>
      <c r="N13" s="1190"/>
      <c r="O13" s="1191"/>
      <c r="P13" s="1190"/>
      <c r="Q13" s="1190"/>
      <c r="R13" s="1190"/>
      <c r="S13" s="1190"/>
      <c r="T13" s="1190"/>
      <c r="U13" s="1190"/>
      <c r="V13" s="1191"/>
      <c r="W13" s="1192"/>
      <c r="X13" s="1193"/>
      <c r="Y13" s="1190"/>
      <c r="Z13" s="1190"/>
      <c r="AA13" s="1190"/>
      <c r="AB13" s="1191"/>
      <c r="AC13" s="1190"/>
      <c r="AD13" s="1191"/>
      <c r="AE13" s="1190"/>
      <c r="AF13" s="1190"/>
      <c r="AG13" s="1190"/>
      <c r="AH13" s="1192"/>
      <c r="AI13" s="1191"/>
      <c r="AJ13" s="1190"/>
      <c r="AK13" s="1190"/>
      <c r="AL13" s="1190"/>
      <c r="AM13" s="1190"/>
      <c r="AN13" s="1190"/>
      <c r="AO13" s="1192"/>
    </row>
    <row r="14" spans="1:41" s="634" customFormat="1" ht="19.5" customHeight="1">
      <c r="A14" s="108"/>
      <c r="B14" s="613"/>
      <c r="C14" s="576"/>
      <c r="D14" s="88"/>
      <c r="E14" s="88"/>
      <c r="F14" s="88"/>
      <c r="G14" s="88"/>
      <c r="H14" s="88"/>
      <c r="I14" s="88"/>
      <c r="J14" s="88"/>
      <c r="K14" s="88"/>
      <c r="L14" s="607"/>
      <c r="M14" s="576"/>
      <c r="N14" s="612"/>
      <c r="O14" s="587"/>
      <c r="P14" s="88"/>
      <c r="Q14" s="88"/>
      <c r="R14" s="88"/>
      <c r="S14" s="88"/>
      <c r="T14" s="88"/>
      <c r="U14" s="88"/>
      <c r="V14" s="587"/>
      <c r="W14" s="89"/>
      <c r="X14" s="576"/>
      <c r="Y14" s="88"/>
      <c r="Z14" s="88"/>
      <c r="AA14" s="88"/>
      <c r="AB14" s="587"/>
      <c r="AC14" s="88"/>
      <c r="AD14" s="587"/>
      <c r="AE14" s="88"/>
      <c r="AF14" s="88"/>
      <c r="AG14" s="88"/>
      <c r="AH14" s="89"/>
      <c r="AI14" s="587"/>
      <c r="AJ14" s="88"/>
      <c r="AK14" s="88"/>
      <c r="AL14" s="579"/>
      <c r="AM14" s="635"/>
      <c r="AN14" s="635"/>
      <c r="AO14" s="636"/>
    </row>
    <row r="15" spans="1:41" s="634" customFormat="1" ht="19.5" customHeight="1">
      <c r="A15" s="321" t="s">
        <v>5</v>
      </c>
      <c r="B15" s="627">
        <f>SUM(C15:AO15)</f>
        <v>37249.69999999999</v>
      </c>
      <c r="C15" s="577">
        <v>0</v>
      </c>
      <c r="D15" s="561">
        <v>0</v>
      </c>
      <c r="E15" s="561">
        <v>0</v>
      </c>
      <c r="F15" s="561">
        <v>0</v>
      </c>
      <c r="G15" s="649">
        <v>695.3999999999999</v>
      </c>
      <c r="H15" s="561">
        <v>0</v>
      </c>
      <c r="I15" s="561">
        <v>1241</v>
      </c>
      <c r="J15" s="560">
        <v>12955.8</v>
      </c>
      <c r="K15" s="560">
        <v>7458.3</v>
      </c>
      <c r="L15" s="654">
        <v>389.4</v>
      </c>
      <c r="M15" s="577">
        <v>0</v>
      </c>
      <c r="N15" s="560">
        <v>2491.2000000000003</v>
      </c>
      <c r="O15" s="601">
        <v>2671.5999999999995</v>
      </c>
      <c r="P15" s="560">
        <v>0</v>
      </c>
      <c r="Q15" s="561">
        <v>492.4</v>
      </c>
      <c r="R15" s="561">
        <v>198.3</v>
      </c>
      <c r="S15" s="561">
        <v>0</v>
      </c>
      <c r="T15" s="561">
        <v>25.1</v>
      </c>
      <c r="U15" s="560">
        <v>0</v>
      </c>
      <c r="V15" s="588">
        <v>0</v>
      </c>
      <c r="W15" s="563">
        <v>0</v>
      </c>
      <c r="X15" s="583">
        <v>0</v>
      </c>
      <c r="Y15" s="561">
        <v>0</v>
      </c>
      <c r="Z15" s="560">
        <v>0.8</v>
      </c>
      <c r="AA15" s="560">
        <v>3352.9</v>
      </c>
      <c r="AB15" s="588">
        <v>0</v>
      </c>
      <c r="AC15" s="560">
        <v>43.5</v>
      </c>
      <c r="AD15" s="588">
        <v>2851</v>
      </c>
      <c r="AE15" s="561">
        <v>0</v>
      </c>
      <c r="AF15" s="561">
        <v>441</v>
      </c>
      <c r="AG15" s="560">
        <v>515.1999999999999</v>
      </c>
      <c r="AH15" s="562">
        <v>1307.6000000000001</v>
      </c>
      <c r="AI15" s="601">
        <v>0</v>
      </c>
      <c r="AJ15" s="561">
        <v>0</v>
      </c>
      <c r="AK15" s="561">
        <v>0</v>
      </c>
      <c r="AL15" s="580">
        <v>119.2</v>
      </c>
      <c r="AM15" s="650">
        <v>0</v>
      </c>
      <c r="AN15" s="650">
        <v>0</v>
      </c>
      <c r="AO15" s="651">
        <v>0</v>
      </c>
    </row>
    <row r="16" spans="1:41" s="634" customFormat="1" ht="19.5" customHeight="1">
      <c r="A16" s="321"/>
      <c r="B16" s="627"/>
      <c r="C16" s="577"/>
      <c r="D16" s="561"/>
      <c r="E16" s="561"/>
      <c r="F16" s="561"/>
      <c r="G16" s="649"/>
      <c r="H16" s="561"/>
      <c r="I16" s="561"/>
      <c r="J16" s="560"/>
      <c r="K16" s="560"/>
      <c r="L16" s="654"/>
      <c r="M16" s="577"/>
      <c r="N16" s="560"/>
      <c r="O16" s="601"/>
      <c r="P16" s="560"/>
      <c r="Q16" s="561"/>
      <c r="R16" s="561"/>
      <c r="S16" s="561"/>
      <c r="T16" s="561"/>
      <c r="U16" s="560"/>
      <c r="V16" s="588"/>
      <c r="W16" s="563"/>
      <c r="X16" s="583"/>
      <c r="Y16" s="561"/>
      <c r="Z16" s="560"/>
      <c r="AA16" s="560"/>
      <c r="AB16" s="588"/>
      <c r="AC16" s="560"/>
      <c r="AD16" s="588"/>
      <c r="AE16" s="561"/>
      <c r="AF16" s="561"/>
      <c r="AG16" s="560"/>
      <c r="AH16" s="562"/>
      <c r="AI16" s="601"/>
      <c r="AJ16" s="561"/>
      <c r="AK16" s="561"/>
      <c r="AL16" s="580"/>
      <c r="AM16" s="650"/>
      <c r="AN16" s="650"/>
      <c r="AO16" s="651"/>
    </row>
    <row r="17" spans="1:41" s="634" customFormat="1" ht="19.5" customHeight="1">
      <c r="A17" s="321" t="s">
        <v>6</v>
      </c>
      <c r="B17" s="627">
        <f>SUM(C17:AO17)</f>
        <v>1297.3</v>
      </c>
      <c r="C17" s="583">
        <v>0</v>
      </c>
      <c r="D17" s="561">
        <v>0</v>
      </c>
      <c r="E17" s="560">
        <v>0</v>
      </c>
      <c r="F17" s="561">
        <v>0</v>
      </c>
      <c r="G17" s="561">
        <v>132.4</v>
      </c>
      <c r="H17" s="561">
        <v>0</v>
      </c>
      <c r="I17" s="560">
        <v>40.7</v>
      </c>
      <c r="J17" s="561">
        <v>109.99999999999999</v>
      </c>
      <c r="K17" s="561">
        <v>192.7</v>
      </c>
      <c r="L17" s="654">
        <v>55.800000000000004</v>
      </c>
      <c r="M17" s="577">
        <v>0</v>
      </c>
      <c r="N17" s="561">
        <v>214.79999999999998</v>
      </c>
      <c r="O17" s="588">
        <v>24.1</v>
      </c>
      <c r="P17" s="561">
        <v>0</v>
      </c>
      <c r="Q17" s="561">
        <v>171.5</v>
      </c>
      <c r="R17" s="561">
        <v>28.4</v>
      </c>
      <c r="S17" s="561">
        <v>0</v>
      </c>
      <c r="T17" s="561">
        <v>2.7</v>
      </c>
      <c r="U17" s="561">
        <v>0</v>
      </c>
      <c r="V17" s="601">
        <v>0</v>
      </c>
      <c r="W17" s="563">
        <v>0</v>
      </c>
      <c r="X17" s="583">
        <v>0</v>
      </c>
      <c r="Y17" s="561">
        <v>0</v>
      </c>
      <c r="Z17" s="561">
        <v>0</v>
      </c>
      <c r="AA17" s="561">
        <v>17.5</v>
      </c>
      <c r="AB17" s="601">
        <v>0</v>
      </c>
      <c r="AC17" s="561">
        <v>0</v>
      </c>
      <c r="AD17" s="588">
        <v>187.40000000000003</v>
      </c>
      <c r="AE17" s="560">
        <v>0</v>
      </c>
      <c r="AF17" s="560">
        <v>4</v>
      </c>
      <c r="AG17" s="561">
        <v>80.8</v>
      </c>
      <c r="AH17" s="563">
        <v>33.6</v>
      </c>
      <c r="AI17" s="601">
        <v>0</v>
      </c>
      <c r="AJ17" s="561">
        <v>0</v>
      </c>
      <c r="AK17" s="561">
        <v>0</v>
      </c>
      <c r="AL17" s="580">
        <v>0.9</v>
      </c>
      <c r="AM17" s="650">
        <v>0</v>
      </c>
      <c r="AN17" s="650">
        <v>0</v>
      </c>
      <c r="AO17" s="651">
        <v>0</v>
      </c>
    </row>
    <row r="18" spans="1:41" s="634" customFormat="1" ht="19.5" customHeight="1">
      <c r="A18" s="321"/>
      <c r="B18" s="627"/>
      <c r="C18" s="583"/>
      <c r="D18" s="561"/>
      <c r="E18" s="560"/>
      <c r="F18" s="561"/>
      <c r="G18" s="561"/>
      <c r="H18" s="561"/>
      <c r="I18" s="560"/>
      <c r="J18" s="561"/>
      <c r="K18" s="561"/>
      <c r="L18" s="654"/>
      <c r="M18" s="577"/>
      <c r="N18" s="561"/>
      <c r="O18" s="588"/>
      <c r="P18" s="561"/>
      <c r="Q18" s="561"/>
      <c r="R18" s="561"/>
      <c r="S18" s="561"/>
      <c r="T18" s="561"/>
      <c r="U18" s="561"/>
      <c r="V18" s="601"/>
      <c r="W18" s="563"/>
      <c r="X18" s="583"/>
      <c r="Y18" s="561"/>
      <c r="Z18" s="561"/>
      <c r="AA18" s="561"/>
      <c r="AB18" s="601"/>
      <c r="AC18" s="561"/>
      <c r="AD18" s="588"/>
      <c r="AE18" s="560"/>
      <c r="AF18" s="560"/>
      <c r="AG18" s="561"/>
      <c r="AH18" s="563"/>
      <c r="AI18" s="601"/>
      <c r="AJ18" s="561"/>
      <c r="AK18" s="561"/>
      <c r="AL18" s="599"/>
      <c r="AM18" s="650"/>
      <c r="AN18" s="650"/>
      <c r="AO18" s="651"/>
    </row>
    <row r="19" spans="1:41" s="634" customFormat="1" ht="19.5" customHeight="1">
      <c r="A19" s="321" t="s">
        <v>4</v>
      </c>
      <c r="B19" s="627">
        <f>SUM(C19:AO19)</f>
        <v>6488</v>
      </c>
      <c r="C19" s="583">
        <v>0</v>
      </c>
      <c r="D19" s="561">
        <v>0</v>
      </c>
      <c r="E19" s="561">
        <v>0</v>
      </c>
      <c r="F19" s="561">
        <v>0</v>
      </c>
      <c r="G19" s="561">
        <v>223.39999999999998</v>
      </c>
      <c r="H19" s="560">
        <v>0</v>
      </c>
      <c r="I19" s="560">
        <v>26.5</v>
      </c>
      <c r="J19" s="561">
        <v>398.5</v>
      </c>
      <c r="K19" s="561">
        <v>1205.8</v>
      </c>
      <c r="L19" s="654">
        <v>1612.2</v>
      </c>
      <c r="M19" s="577">
        <v>0</v>
      </c>
      <c r="N19" s="560">
        <v>293</v>
      </c>
      <c r="O19" s="601">
        <v>744.4999999999999</v>
      </c>
      <c r="P19" s="561">
        <v>0</v>
      </c>
      <c r="Q19" s="561">
        <v>275.5</v>
      </c>
      <c r="R19" s="561">
        <v>99.2</v>
      </c>
      <c r="S19" s="561">
        <v>0</v>
      </c>
      <c r="T19" s="561">
        <v>68</v>
      </c>
      <c r="U19" s="561">
        <v>0</v>
      </c>
      <c r="V19" s="601">
        <v>0</v>
      </c>
      <c r="W19" s="562">
        <v>81.10000000000001</v>
      </c>
      <c r="X19" s="577">
        <v>0</v>
      </c>
      <c r="Y19" s="560">
        <v>0</v>
      </c>
      <c r="Z19" s="561">
        <v>0</v>
      </c>
      <c r="AA19" s="561">
        <v>242.89999999999998</v>
      </c>
      <c r="AB19" s="601">
        <v>0</v>
      </c>
      <c r="AC19" s="561">
        <v>0</v>
      </c>
      <c r="AD19" s="588">
        <v>314.29999999999995</v>
      </c>
      <c r="AE19" s="561">
        <v>0</v>
      </c>
      <c r="AF19" s="561">
        <v>0</v>
      </c>
      <c r="AG19" s="561">
        <v>148.1</v>
      </c>
      <c r="AH19" s="563">
        <v>732.2</v>
      </c>
      <c r="AI19" s="601">
        <v>0</v>
      </c>
      <c r="AJ19" s="561">
        <v>0</v>
      </c>
      <c r="AK19" s="561">
        <v>0</v>
      </c>
      <c r="AL19" s="652">
        <v>22.8</v>
      </c>
      <c r="AM19" s="650">
        <v>0</v>
      </c>
      <c r="AN19" s="650">
        <v>0</v>
      </c>
      <c r="AO19" s="651">
        <v>0</v>
      </c>
    </row>
    <row r="20" spans="1:41" s="634" customFormat="1" ht="19.5" customHeight="1">
      <c r="A20" s="321"/>
      <c r="B20" s="627"/>
      <c r="C20" s="583"/>
      <c r="D20" s="561"/>
      <c r="E20" s="561"/>
      <c r="F20" s="561"/>
      <c r="G20" s="561"/>
      <c r="H20" s="560"/>
      <c r="I20" s="560"/>
      <c r="J20" s="561"/>
      <c r="K20" s="561"/>
      <c r="L20" s="654"/>
      <c r="M20" s="577"/>
      <c r="N20" s="560"/>
      <c r="O20" s="601"/>
      <c r="P20" s="561"/>
      <c r="Q20" s="561"/>
      <c r="R20" s="561"/>
      <c r="S20" s="561"/>
      <c r="T20" s="561"/>
      <c r="U20" s="561"/>
      <c r="V20" s="601"/>
      <c r="W20" s="562"/>
      <c r="X20" s="577"/>
      <c r="Y20" s="560"/>
      <c r="Z20" s="561"/>
      <c r="AA20" s="561"/>
      <c r="AB20" s="601"/>
      <c r="AC20" s="561"/>
      <c r="AD20" s="588"/>
      <c r="AE20" s="561"/>
      <c r="AF20" s="561"/>
      <c r="AG20" s="561"/>
      <c r="AH20" s="563"/>
      <c r="AI20" s="601"/>
      <c r="AJ20" s="561"/>
      <c r="AK20" s="561"/>
      <c r="AL20" s="652"/>
      <c r="AM20" s="650"/>
      <c r="AN20" s="650"/>
      <c r="AO20" s="651"/>
    </row>
    <row r="21" spans="1:41" s="634" customFormat="1" ht="19.5" customHeight="1">
      <c r="A21" s="321" t="s">
        <v>3</v>
      </c>
      <c r="B21" s="627">
        <f>SUM(C21:AO21)</f>
        <v>17016.499999999996</v>
      </c>
      <c r="C21" s="583">
        <v>0</v>
      </c>
      <c r="D21" s="561">
        <v>0</v>
      </c>
      <c r="E21" s="561">
        <v>0</v>
      </c>
      <c r="F21" s="561">
        <v>0</v>
      </c>
      <c r="G21" s="561">
        <v>1400.5</v>
      </c>
      <c r="H21" s="560">
        <v>0</v>
      </c>
      <c r="I21" s="561">
        <v>228.1</v>
      </c>
      <c r="J21" s="561">
        <v>1345.1</v>
      </c>
      <c r="K21" s="561">
        <v>1855.7</v>
      </c>
      <c r="L21" s="608">
        <v>1237.8</v>
      </c>
      <c r="M21" s="583">
        <v>0</v>
      </c>
      <c r="N21" s="560">
        <v>2724.3999999999996</v>
      </c>
      <c r="O21" s="601">
        <v>1105</v>
      </c>
      <c r="P21" s="561">
        <v>0</v>
      </c>
      <c r="Q21" s="561">
        <v>627.7</v>
      </c>
      <c r="R21" s="561">
        <v>270.40000000000003</v>
      </c>
      <c r="S21" s="561">
        <v>0</v>
      </c>
      <c r="T21" s="561">
        <v>213.9</v>
      </c>
      <c r="U21" s="561">
        <v>0</v>
      </c>
      <c r="V21" s="601">
        <v>0</v>
      </c>
      <c r="W21" s="563">
        <v>48.3</v>
      </c>
      <c r="X21" s="583">
        <v>0</v>
      </c>
      <c r="Y21" s="561">
        <v>0</v>
      </c>
      <c r="Z21" s="561">
        <v>0</v>
      </c>
      <c r="AA21" s="560">
        <v>1217.4</v>
      </c>
      <c r="AB21" s="601">
        <v>0</v>
      </c>
      <c r="AC21" s="561">
        <v>0</v>
      </c>
      <c r="AD21" s="601">
        <v>2387.7</v>
      </c>
      <c r="AE21" s="561">
        <v>0</v>
      </c>
      <c r="AF21" s="561">
        <v>149.3</v>
      </c>
      <c r="AG21" s="561">
        <v>1335.7</v>
      </c>
      <c r="AH21" s="563">
        <v>714.6</v>
      </c>
      <c r="AI21" s="601">
        <v>0</v>
      </c>
      <c r="AJ21" s="561">
        <v>0</v>
      </c>
      <c r="AK21" s="561">
        <v>0</v>
      </c>
      <c r="AL21" s="580">
        <v>154.9</v>
      </c>
      <c r="AM21" s="650">
        <v>0</v>
      </c>
      <c r="AN21" s="650">
        <v>0</v>
      </c>
      <c r="AO21" s="651">
        <v>0</v>
      </c>
    </row>
    <row r="22" spans="1:41" s="634" customFormat="1" ht="19.5" customHeight="1">
      <c r="A22" s="321"/>
      <c r="B22" s="627"/>
      <c r="C22" s="583"/>
      <c r="D22" s="561"/>
      <c r="E22" s="561"/>
      <c r="F22" s="561"/>
      <c r="G22" s="561"/>
      <c r="H22" s="560"/>
      <c r="I22" s="561"/>
      <c r="J22" s="561"/>
      <c r="K22" s="561"/>
      <c r="L22" s="608"/>
      <c r="M22" s="583"/>
      <c r="N22" s="560"/>
      <c r="O22" s="601"/>
      <c r="P22" s="561"/>
      <c r="Q22" s="561"/>
      <c r="R22" s="561"/>
      <c r="S22" s="561"/>
      <c r="T22" s="561"/>
      <c r="U22" s="561"/>
      <c r="V22" s="601"/>
      <c r="W22" s="563"/>
      <c r="X22" s="583"/>
      <c r="Y22" s="561"/>
      <c r="Z22" s="561"/>
      <c r="AA22" s="560"/>
      <c r="AB22" s="601"/>
      <c r="AC22" s="561"/>
      <c r="AD22" s="601"/>
      <c r="AE22" s="561"/>
      <c r="AF22" s="561"/>
      <c r="AG22" s="561"/>
      <c r="AH22" s="563"/>
      <c r="AI22" s="601"/>
      <c r="AJ22" s="561"/>
      <c r="AK22" s="561"/>
      <c r="AL22" s="580"/>
      <c r="AM22" s="650"/>
      <c r="AN22" s="650"/>
      <c r="AO22" s="651"/>
    </row>
    <row r="23" spans="1:41" s="634" customFormat="1" ht="19.5" customHeight="1">
      <c r="A23" s="321" t="s">
        <v>7</v>
      </c>
      <c r="B23" s="627">
        <f>SUM(C23:AO23)</f>
        <v>57274.9</v>
      </c>
      <c r="C23" s="577">
        <v>0</v>
      </c>
      <c r="D23" s="560">
        <v>0</v>
      </c>
      <c r="E23" s="561">
        <v>0</v>
      </c>
      <c r="F23" s="561">
        <v>0</v>
      </c>
      <c r="G23" s="561">
        <v>93.19999999999999</v>
      </c>
      <c r="H23" s="561">
        <v>0</v>
      </c>
      <c r="I23" s="560">
        <v>215</v>
      </c>
      <c r="J23" s="561">
        <v>5522.7</v>
      </c>
      <c r="K23" s="561">
        <v>5529.5</v>
      </c>
      <c r="L23" s="608">
        <v>696.2</v>
      </c>
      <c r="M23" s="583">
        <v>0</v>
      </c>
      <c r="N23" s="561">
        <v>991.9000000000001</v>
      </c>
      <c r="O23" s="601">
        <v>1511.7</v>
      </c>
      <c r="P23" s="561">
        <v>0</v>
      </c>
      <c r="Q23" s="561">
        <v>56</v>
      </c>
      <c r="R23" s="561">
        <v>0</v>
      </c>
      <c r="S23" s="561">
        <v>0</v>
      </c>
      <c r="T23" s="561">
        <v>290.5</v>
      </c>
      <c r="U23" s="561">
        <v>0</v>
      </c>
      <c r="V23" s="601">
        <v>0</v>
      </c>
      <c r="W23" s="562">
        <v>0</v>
      </c>
      <c r="X23" s="583">
        <v>0</v>
      </c>
      <c r="Y23" s="561">
        <v>0</v>
      </c>
      <c r="Z23" s="560">
        <v>0</v>
      </c>
      <c r="AA23" s="560">
        <v>15479</v>
      </c>
      <c r="AB23" s="601">
        <v>0</v>
      </c>
      <c r="AC23" s="561">
        <v>0</v>
      </c>
      <c r="AD23" s="532">
        <v>19221.5</v>
      </c>
      <c r="AE23" s="561">
        <v>0</v>
      </c>
      <c r="AF23" s="561">
        <v>75.3</v>
      </c>
      <c r="AG23" s="561">
        <v>128.9</v>
      </c>
      <c r="AH23" s="563">
        <v>7463.5</v>
      </c>
      <c r="AI23" s="601">
        <v>0</v>
      </c>
      <c r="AJ23" s="561">
        <v>0</v>
      </c>
      <c r="AK23" s="561">
        <v>0</v>
      </c>
      <c r="AL23" s="580">
        <v>0</v>
      </c>
      <c r="AM23" s="650">
        <v>0</v>
      </c>
      <c r="AN23" s="650">
        <v>0</v>
      </c>
      <c r="AO23" s="651">
        <v>0</v>
      </c>
    </row>
    <row r="24" spans="1:41" s="634" customFormat="1" ht="19.5" customHeight="1">
      <c r="A24" s="321"/>
      <c r="B24" s="627"/>
      <c r="C24" s="577"/>
      <c r="D24" s="560"/>
      <c r="E24" s="561"/>
      <c r="F24" s="561"/>
      <c r="G24" s="561"/>
      <c r="H24" s="561"/>
      <c r="I24" s="560"/>
      <c r="J24" s="561"/>
      <c r="K24" s="561"/>
      <c r="L24" s="608"/>
      <c r="M24" s="583"/>
      <c r="N24" s="561"/>
      <c r="O24" s="601"/>
      <c r="P24" s="561"/>
      <c r="Q24" s="561"/>
      <c r="R24" s="561"/>
      <c r="S24" s="561"/>
      <c r="T24" s="561"/>
      <c r="U24" s="561"/>
      <c r="V24" s="601"/>
      <c r="W24" s="562"/>
      <c r="X24" s="583"/>
      <c r="Y24" s="561"/>
      <c r="Z24" s="560"/>
      <c r="AA24" s="560"/>
      <c r="AB24" s="601"/>
      <c r="AC24" s="561"/>
      <c r="AD24" s="532"/>
      <c r="AE24" s="561"/>
      <c r="AF24" s="561"/>
      <c r="AG24" s="561"/>
      <c r="AH24" s="563"/>
      <c r="AI24" s="601"/>
      <c r="AJ24" s="561"/>
      <c r="AK24" s="561"/>
      <c r="AL24" s="580"/>
      <c r="AM24" s="650"/>
      <c r="AN24" s="650"/>
      <c r="AO24" s="651"/>
    </row>
    <row r="25" spans="1:41" s="634" customFormat="1" ht="19.5" customHeight="1">
      <c r="A25" s="321" t="s">
        <v>9</v>
      </c>
      <c r="B25" s="627">
        <f>SUM(C25:AO25)</f>
        <v>1106</v>
      </c>
      <c r="C25" s="583">
        <v>0</v>
      </c>
      <c r="D25" s="561">
        <v>0</v>
      </c>
      <c r="E25" s="561">
        <v>0</v>
      </c>
      <c r="F25" s="561">
        <v>0</v>
      </c>
      <c r="G25" s="561">
        <v>125.99999999999999</v>
      </c>
      <c r="H25" s="561">
        <v>0</v>
      </c>
      <c r="I25" s="560">
        <v>3.2</v>
      </c>
      <c r="J25" s="561">
        <v>75</v>
      </c>
      <c r="K25" s="561">
        <v>315.6</v>
      </c>
      <c r="L25" s="608">
        <v>27.2</v>
      </c>
      <c r="M25" s="583">
        <v>0</v>
      </c>
      <c r="N25" s="561">
        <v>70.6</v>
      </c>
      <c r="O25" s="601">
        <v>85.5</v>
      </c>
      <c r="P25" s="561">
        <v>0</v>
      </c>
      <c r="Q25" s="561">
        <v>50</v>
      </c>
      <c r="R25" s="561">
        <v>0</v>
      </c>
      <c r="S25" s="560">
        <v>0</v>
      </c>
      <c r="T25" s="560">
        <v>0</v>
      </c>
      <c r="U25" s="561">
        <v>0</v>
      </c>
      <c r="V25" s="601">
        <v>0</v>
      </c>
      <c r="W25" s="563">
        <v>0</v>
      </c>
      <c r="X25" s="583">
        <v>0</v>
      </c>
      <c r="Y25" s="561">
        <v>0</v>
      </c>
      <c r="Z25" s="561">
        <v>0</v>
      </c>
      <c r="AA25" s="561">
        <v>207.3</v>
      </c>
      <c r="AB25" s="601">
        <v>0</v>
      </c>
      <c r="AC25" s="561">
        <v>0</v>
      </c>
      <c r="AD25" s="601">
        <v>142.8</v>
      </c>
      <c r="AE25" s="561">
        <v>0</v>
      </c>
      <c r="AF25" s="561">
        <v>0</v>
      </c>
      <c r="AG25" s="561">
        <v>0</v>
      </c>
      <c r="AH25" s="563">
        <v>2.8</v>
      </c>
      <c r="AI25" s="601">
        <v>0</v>
      </c>
      <c r="AJ25" s="561">
        <v>0</v>
      </c>
      <c r="AK25" s="561">
        <v>0</v>
      </c>
      <c r="AL25" s="580">
        <v>0</v>
      </c>
      <c r="AM25" s="650">
        <v>0</v>
      </c>
      <c r="AN25" s="653">
        <v>0</v>
      </c>
      <c r="AO25" s="651">
        <v>0</v>
      </c>
    </row>
    <row r="26" spans="1:41" s="634" customFormat="1" ht="19.5" customHeight="1">
      <c r="A26" s="321"/>
      <c r="B26" s="627"/>
      <c r="C26" s="583"/>
      <c r="D26" s="561"/>
      <c r="E26" s="561"/>
      <c r="F26" s="561"/>
      <c r="G26" s="561"/>
      <c r="H26" s="561"/>
      <c r="I26" s="560"/>
      <c r="J26" s="561"/>
      <c r="K26" s="561"/>
      <c r="L26" s="608"/>
      <c r="M26" s="583"/>
      <c r="N26" s="561"/>
      <c r="O26" s="601"/>
      <c r="P26" s="561"/>
      <c r="Q26" s="561"/>
      <c r="R26" s="561"/>
      <c r="S26" s="560"/>
      <c r="T26" s="560"/>
      <c r="U26" s="561"/>
      <c r="V26" s="601"/>
      <c r="W26" s="563"/>
      <c r="X26" s="583"/>
      <c r="Y26" s="561"/>
      <c r="Z26" s="561"/>
      <c r="AA26" s="561"/>
      <c r="AB26" s="601"/>
      <c r="AC26" s="561"/>
      <c r="AD26" s="601"/>
      <c r="AE26" s="561"/>
      <c r="AF26" s="561"/>
      <c r="AG26" s="561"/>
      <c r="AH26" s="563"/>
      <c r="AI26" s="601"/>
      <c r="AJ26" s="561"/>
      <c r="AK26" s="561"/>
      <c r="AL26" s="580"/>
      <c r="AM26" s="650"/>
      <c r="AN26" s="653"/>
      <c r="AO26" s="651"/>
    </row>
    <row r="27" spans="1:41" s="634" customFormat="1" ht="19.5" customHeight="1">
      <c r="A27" s="321" t="s">
        <v>146</v>
      </c>
      <c r="B27" s="627">
        <f>SUM(C27:AO27)</f>
        <v>23215.299999999996</v>
      </c>
      <c r="C27" s="583">
        <v>0</v>
      </c>
      <c r="D27" s="561">
        <v>0</v>
      </c>
      <c r="E27" s="561">
        <v>0</v>
      </c>
      <c r="F27" s="561">
        <v>0</v>
      </c>
      <c r="G27" s="561">
        <v>1688</v>
      </c>
      <c r="H27" s="561">
        <v>0</v>
      </c>
      <c r="I27" s="560">
        <v>1713.7</v>
      </c>
      <c r="J27" s="561">
        <v>3025.7000000000003</v>
      </c>
      <c r="K27" s="561">
        <v>3307.8999999999996</v>
      </c>
      <c r="L27" s="608">
        <v>1183.5</v>
      </c>
      <c r="M27" s="583">
        <v>0</v>
      </c>
      <c r="N27" s="560">
        <v>1792.8</v>
      </c>
      <c r="O27" s="588">
        <v>1204.8000000000002</v>
      </c>
      <c r="P27" s="561">
        <v>0</v>
      </c>
      <c r="Q27" s="561">
        <v>1273</v>
      </c>
      <c r="R27" s="561">
        <v>643.8</v>
      </c>
      <c r="S27" s="560">
        <v>0</v>
      </c>
      <c r="T27" s="560">
        <v>220.8</v>
      </c>
      <c r="U27" s="560">
        <v>0</v>
      </c>
      <c r="V27" s="588">
        <v>0</v>
      </c>
      <c r="W27" s="562">
        <v>0</v>
      </c>
      <c r="X27" s="577">
        <v>0</v>
      </c>
      <c r="Y27" s="561">
        <v>0</v>
      </c>
      <c r="Z27" s="560">
        <v>0</v>
      </c>
      <c r="AA27" s="560">
        <v>1853.3000000000002</v>
      </c>
      <c r="AB27" s="601">
        <v>0</v>
      </c>
      <c r="AC27" s="561">
        <v>0</v>
      </c>
      <c r="AD27" s="588">
        <v>2278.4</v>
      </c>
      <c r="AE27" s="561">
        <v>447.2</v>
      </c>
      <c r="AF27" s="561">
        <v>1125.3000000000002</v>
      </c>
      <c r="AG27" s="561">
        <v>564.1999999999999</v>
      </c>
      <c r="AH27" s="563">
        <v>817.1</v>
      </c>
      <c r="AI27" s="601">
        <v>0</v>
      </c>
      <c r="AJ27" s="561">
        <v>0</v>
      </c>
      <c r="AK27" s="561">
        <v>0</v>
      </c>
      <c r="AL27" s="580">
        <v>75.8</v>
      </c>
      <c r="AM27" s="650">
        <v>0</v>
      </c>
      <c r="AN27" s="650">
        <v>0</v>
      </c>
      <c r="AO27" s="651">
        <v>0</v>
      </c>
    </row>
    <row r="28" spans="1:41" s="634" customFormat="1" ht="19.5" customHeight="1">
      <c r="A28" s="321"/>
      <c r="B28" s="627"/>
      <c r="C28" s="583"/>
      <c r="D28" s="561"/>
      <c r="E28" s="561"/>
      <c r="F28" s="561"/>
      <c r="G28" s="561"/>
      <c r="H28" s="561"/>
      <c r="I28" s="560"/>
      <c r="J28" s="561"/>
      <c r="K28" s="561"/>
      <c r="L28" s="608"/>
      <c r="M28" s="583"/>
      <c r="N28" s="560"/>
      <c r="O28" s="588"/>
      <c r="P28" s="561"/>
      <c r="Q28" s="561"/>
      <c r="R28" s="561"/>
      <c r="S28" s="560"/>
      <c r="T28" s="560"/>
      <c r="U28" s="560"/>
      <c r="V28" s="588"/>
      <c r="W28" s="562"/>
      <c r="X28" s="577"/>
      <c r="Y28" s="561"/>
      <c r="Z28" s="560"/>
      <c r="AA28" s="560"/>
      <c r="AB28" s="601"/>
      <c r="AC28" s="561"/>
      <c r="AD28" s="588"/>
      <c r="AE28" s="561"/>
      <c r="AF28" s="561"/>
      <c r="AG28" s="561"/>
      <c r="AH28" s="563"/>
      <c r="AI28" s="601"/>
      <c r="AJ28" s="561"/>
      <c r="AK28" s="561"/>
      <c r="AL28" s="580"/>
      <c r="AM28" s="650"/>
      <c r="AN28" s="650"/>
      <c r="AO28" s="651"/>
    </row>
    <row r="29" spans="1:41" s="634" customFormat="1" ht="19.5" customHeight="1">
      <c r="A29" s="321" t="s">
        <v>147</v>
      </c>
      <c r="B29" s="627">
        <f>SUM(C29:AO29)</f>
        <v>21974.6</v>
      </c>
      <c r="C29" s="583">
        <v>0</v>
      </c>
      <c r="D29" s="561">
        <v>0</v>
      </c>
      <c r="E29" s="561">
        <v>0</v>
      </c>
      <c r="F29" s="561">
        <v>0</v>
      </c>
      <c r="G29" s="561">
        <v>585.8</v>
      </c>
      <c r="H29" s="561">
        <v>0</v>
      </c>
      <c r="I29" s="560">
        <v>3.2</v>
      </c>
      <c r="J29" s="561">
        <v>3219.5</v>
      </c>
      <c r="K29" s="561">
        <v>2506.7999999999997</v>
      </c>
      <c r="L29" s="608">
        <v>906.5</v>
      </c>
      <c r="M29" s="583">
        <v>0</v>
      </c>
      <c r="N29" s="560">
        <v>1119.8</v>
      </c>
      <c r="O29" s="588">
        <v>1205.2</v>
      </c>
      <c r="P29" s="561">
        <v>0</v>
      </c>
      <c r="Q29" s="561">
        <v>4552.9</v>
      </c>
      <c r="R29" s="561">
        <v>162.3</v>
      </c>
      <c r="S29" s="560">
        <v>0</v>
      </c>
      <c r="T29" s="560">
        <v>261.1</v>
      </c>
      <c r="U29" s="561">
        <v>0</v>
      </c>
      <c r="V29" s="601">
        <v>0</v>
      </c>
      <c r="W29" s="562">
        <v>0</v>
      </c>
      <c r="X29" s="577">
        <v>0</v>
      </c>
      <c r="Y29" s="561">
        <v>0</v>
      </c>
      <c r="Z29" s="560">
        <v>0</v>
      </c>
      <c r="AA29" s="560">
        <v>3785.5</v>
      </c>
      <c r="AB29" s="601">
        <v>0</v>
      </c>
      <c r="AC29" s="561">
        <v>0</v>
      </c>
      <c r="AD29" s="588">
        <v>1919.5</v>
      </c>
      <c r="AE29" s="561">
        <v>0</v>
      </c>
      <c r="AF29" s="561">
        <v>387.8</v>
      </c>
      <c r="AG29" s="561">
        <v>320.5</v>
      </c>
      <c r="AH29" s="563">
        <v>856.5</v>
      </c>
      <c r="AI29" s="601">
        <v>0</v>
      </c>
      <c r="AJ29" s="561">
        <v>0</v>
      </c>
      <c r="AK29" s="561">
        <v>0</v>
      </c>
      <c r="AL29" s="580">
        <v>181.7</v>
      </c>
      <c r="AM29" s="650">
        <v>0</v>
      </c>
      <c r="AN29" s="650">
        <v>0</v>
      </c>
      <c r="AO29" s="651">
        <v>0</v>
      </c>
    </row>
    <row r="30" spans="1:41" s="634" customFormat="1" ht="19.5" customHeight="1" thickBot="1">
      <c r="A30" s="111"/>
      <c r="B30" s="628"/>
      <c r="C30" s="630"/>
      <c r="D30" s="113"/>
      <c r="E30" s="113"/>
      <c r="F30" s="113"/>
      <c r="G30" s="113"/>
      <c r="H30" s="113"/>
      <c r="I30" s="114"/>
      <c r="J30" s="115"/>
      <c r="K30" s="112"/>
      <c r="L30" s="655"/>
      <c r="M30" s="656"/>
      <c r="N30" s="112"/>
      <c r="O30" s="629"/>
      <c r="P30" s="116"/>
      <c r="Q30" s="116"/>
      <c r="R30" s="116"/>
      <c r="S30" s="116"/>
      <c r="T30" s="116"/>
      <c r="U30" s="116"/>
      <c r="V30" s="637"/>
      <c r="W30" s="657"/>
      <c r="X30" s="658"/>
      <c r="Y30" s="114"/>
      <c r="Z30" s="114"/>
      <c r="AA30" s="659"/>
      <c r="AB30" s="638"/>
      <c r="AC30" s="113"/>
      <c r="AD30" s="638"/>
      <c r="AE30" s="113"/>
      <c r="AF30" s="113"/>
      <c r="AG30" s="113"/>
      <c r="AH30" s="639"/>
      <c r="AI30" s="638"/>
      <c r="AJ30" s="113"/>
      <c r="AK30" s="113"/>
      <c r="AL30" s="640"/>
      <c r="AM30" s="510"/>
      <c r="AN30" s="510"/>
      <c r="AO30" s="641"/>
    </row>
  </sheetData>
  <sheetProtection/>
  <mergeCells count="89">
    <mergeCell ref="B2:N2"/>
    <mergeCell ref="B3:N3"/>
    <mergeCell ref="C7:L7"/>
    <mergeCell ref="M7:W7"/>
    <mergeCell ref="X7:AH7"/>
    <mergeCell ref="AI7:AO7"/>
    <mergeCell ref="G6:H6"/>
    <mergeCell ref="D8:D11"/>
    <mergeCell ref="E8:E11"/>
    <mergeCell ref="F8:F11"/>
    <mergeCell ref="G8:G11"/>
    <mergeCell ref="I12:I13"/>
    <mergeCell ref="J12:J13"/>
    <mergeCell ref="F12:F13"/>
    <mergeCell ref="G12:G13"/>
    <mergeCell ref="H12:H13"/>
    <mergeCell ref="J8:J11"/>
    <mergeCell ref="AN8:AN11"/>
    <mergeCell ref="X8:X11"/>
    <mergeCell ref="Y8:Y11"/>
    <mergeCell ref="S8:S11"/>
    <mergeCell ref="V8:V11"/>
    <mergeCell ref="W8:W11"/>
    <mergeCell ref="T8:T11"/>
    <mergeCell ref="AF8:AF11"/>
    <mergeCell ref="AM8:AM11"/>
    <mergeCell ref="AH8:AH11"/>
    <mergeCell ref="AL8:AL11"/>
    <mergeCell ref="K8:K11"/>
    <mergeCell ref="U8:U11"/>
    <mergeCell ref="O8:O11"/>
    <mergeCell ref="Q8:Q11"/>
    <mergeCell ref="AI8:AI11"/>
    <mergeCell ref="AE8:AE11"/>
    <mergeCell ref="P8:P11"/>
    <mergeCell ref="R8:R11"/>
    <mergeCell ref="E12:E13"/>
    <mergeCell ref="AO8:AO11"/>
    <mergeCell ref="AJ8:AJ11"/>
    <mergeCell ref="AD8:AD11"/>
    <mergeCell ref="Z8:Z11"/>
    <mergeCell ref="AA8:AA11"/>
    <mergeCell ref="AB8:AB11"/>
    <mergeCell ref="AC8:AC11"/>
    <mergeCell ref="AG8:AG11"/>
    <mergeCell ref="AK8:AK11"/>
    <mergeCell ref="R12:R13"/>
    <mergeCell ref="K12:K13"/>
    <mergeCell ref="A7:A11"/>
    <mergeCell ref="B7:B11"/>
    <mergeCell ref="H8:H11"/>
    <mergeCell ref="A12:A13"/>
    <mergeCell ref="B12:B13"/>
    <mergeCell ref="C8:C11"/>
    <mergeCell ref="C12:C13"/>
    <mergeCell ref="D12:D13"/>
    <mergeCell ref="I8:I11"/>
    <mergeCell ref="N12:N13"/>
    <mergeCell ref="N8:N11"/>
    <mergeCell ref="L8:L11"/>
    <mergeCell ref="M8:M11"/>
    <mergeCell ref="Q12:Q13"/>
    <mergeCell ref="O12:O13"/>
    <mergeCell ref="P12:P13"/>
    <mergeCell ref="L12:L13"/>
    <mergeCell ref="M12:M13"/>
    <mergeCell ref="S12:S13"/>
    <mergeCell ref="T12:T13"/>
    <mergeCell ref="U12:U13"/>
    <mergeCell ref="Y12:Y13"/>
    <mergeCell ref="Z12:Z13"/>
    <mergeCell ref="V12:V13"/>
    <mergeCell ref="W12:W13"/>
    <mergeCell ref="X12:X13"/>
    <mergeCell ref="AO12:AO13"/>
    <mergeCell ref="AI12:AI13"/>
    <mergeCell ref="AJ12:AJ13"/>
    <mergeCell ref="AK12:AK13"/>
    <mergeCell ref="AL12:AL13"/>
    <mergeCell ref="AH12:AH13"/>
    <mergeCell ref="AN12:AN13"/>
    <mergeCell ref="AE12:AE13"/>
    <mergeCell ref="AF12:AF13"/>
    <mergeCell ref="AM12:AM13"/>
    <mergeCell ref="AA12:AA13"/>
    <mergeCell ref="AB12:AB13"/>
    <mergeCell ref="AC12:AC13"/>
    <mergeCell ref="AG12:AG13"/>
    <mergeCell ref="AD12:AD13"/>
  </mergeCells>
  <printOptions horizontalCentered="1"/>
  <pageMargins left="2.17" right="0.7" top="1" bottom="0.7" header="0.354330708661417" footer="0.354330708661417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zoomScale="75" zoomScaleNormal="75" zoomScalePageLayoutView="0" workbookViewId="0" topLeftCell="A1">
      <selection activeCell="K18" sqref="K18"/>
    </sheetView>
  </sheetViews>
  <sheetFormatPr defaultColWidth="9.140625" defaultRowHeight="17.25" customHeight="1"/>
  <cols>
    <col min="1" max="1" width="29.28125" style="58" customWidth="1"/>
    <col min="2" max="2" width="23.421875" style="58" customWidth="1"/>
    <col min="3" max="6" width="21.421875" style="58" customWidth="1"/>
    <col min="7" max="7" width="4.8515625" style="58" customWidth="1"/>
    <col min="8" max="8" width="31.8515625" style="58" customWidth="1"/>
    <col min="9" max="9" width="9.140625" style="58" customWidth="1"/>
    <col min="10" max="10" width="9.57421875" style="58" bestFit="1" customWidth="1"/>
    <col min="11" max="16384" width="9.140625" style="58" customWidth="1"/>
  </cols>
  <sheetData>
    <row r="2" spans="1:7" ht="17.25" customHeight="1">
      <c r="A2" s="1110" t="s">
        <v>414</v>
      </c>
      <c r="B2" s="1110"/>
      <c r="C2" s="1110"/>
      <c r="D2" s="1110"/>
      <c r="E2" s="1110"/>
      <c r="F2" s="1110"/>
      <c r="G2" s="955"/>
    </row>
    <row r="3" spans="1:7" ht="17.25" customHeight="1">
      <c r="A3" s="1009" t="s">
        <v>400</v>
      </c>
      <c r="B3" s="1009"/>
      <c r="C3" s="1009"/>
      <c r="D3" s="1009"/>
      <c r="E3" s="1009"/>
      <c r="F3" s="1009"/>
      <c r="G3" s="498"/>
    </row>
    <row r="4" spans="1:7" ht="17.25" customHeight="1">
      <c r="A4" s="117"/>
      <c r="B4" s="117"/>
      <c r="C4" s="117"/>
      <c r="D4" s="117"/>
      <c r="E4" s="117"/>
      <c r="F4" s="117"/>
      <c r="G4" s="498"/>
    </row>
    <row r="5" spans="1:7" ht="17.25" customHeight="1">
      <c r="A5" s="118"/>
      <c r="B5" s="118"/>
      <c r="C5" s="118"/>
      <c r="D5" s="118"/>
      <c r="E5" s="118"/>
      <c r="F5" s="118"/>
      <c r="G5" s="118"/>
    </row>
    <row r="6" spans="1:7" ht="17.25" customHeight="1" thickBot="1">
      <c r="A6" s="666"/>
      <c r="B6" s="666"/>
      <c r="C6" s="666"/>
      <c r="D6" s="666"/>
      <c r="E6" s="1225" t="s">
        <v>52</v>
      </c>
      <c r="F6" s="1225"/>
      <c r="G6" s="212"/>
    </row>
    <row r="7" spans="1:7" ht="17.25" customHeight="1">
      <c r="A7" s="1006" t="s">
        <v>19</v>
      </c>
      <c r="B7" s="1222" t="s">
        <v>0</v>
      </c>
      <c r="C7" s="1014" t="s">
        <v>105</v>
      </c>
      <c r="D7" s="1014" t="s">
        <v>106</v>
      </c>
      <c r="E7" s="1014" t="s">
        <v>107</v>
      </c>
      <c r="F7" s="1224" t="s">
        <v>108</v>
      </c>
      <c r="G7" s="406"/>
    </row>
    <row r="8" spans="1:7" ht="17.25" customHeight="1">
      <c r="A8" s="1010"/>
      <c r="B8" s="1223"/>
      <c r="C8" s="997"/>
      <c r="D8" s="997"/>
      <c r="E8" s="997"/>
      <c r="F8" s="991"/>
      <c r="G8" s="56"/>
    </row>
    <row r="9" spans="1:7" ht="17.25" customHeight="1">
      <c r="A9" s="1226" t="s">
        <v>0</v>
      </c>
      <c r="B9" s="1228">
        <f>SUM(C9:F9)</f>
        <v>165622.3</v>
      </c>
      <c r="C9" s="1230">
        <f>SUM(C12:C27)</f>
        <v>32380.600000000006</v>
      </c>
      <c r="D9" s="1230">
        <f>SUM(D12:D27)</f>
        <v>32595.8</v>
      </c>
      <c r="E9" s="1230">
        <f>SUM(E12:E27)</f>
        <v>57064.1</v>
      </c>
      <c r="F9" s="1232">
        <f>SUM(F12:F27)</f>
        <v>43581.8</v>
      </c>
      <c r="G9" s="406"/>
    </row>
    <row r="10" spans="1:7" ht="17.25" customHeight="1" thickBot="1">
      <c r="A10" s="1227"/>
      <c r="B10" s="1229"/>
      <c r="C10" s="1231"/>
      <c r="D10" s="1231"/>
      <c r="E10" s="1231"/>
      <c r="F10" s="1233"/>
      <c r="G10" s="956"/>
    </row>
    <row r="11" spans="1:7" ht="17.25" customHeight="1">
      <c r="A11" s="320"/>
      <c r="B11" s="957"/>
      <c r="C11" s="958"/>
      <c r="D11" s="958"/>
      <c r="E11" s="958"/>
      <c r="F11" s="959"/>
      <c r="G11" s="960"/>
    </row>
    <row r="12" spans="1:7" ht="17.25" customHeight="1">
      <c r="A12" s="324" t="s">
        <v>5</v>
      </c>
      <c r="B12" s="961">
        <f>SUM(C12:F12)</f>
        <v>37249.700000000004</v>
      </c>
      <c r="C12" s="688">
        <v>9375.199999999999</v>
      </c>
      <c r="D12" s="688">
        <v>9475.5</v>
      </c>
      <c r="E12" s="688">
        <v>9629.000000000004</v>
      </c>
      <c r="F12" s="962">
        <v>8770.000000000002</v>
      </c>
      <c r="G12" s="963"/>
    </row>
    <row r="13" spans="1:7" ht="17.25" customHeight="1">
      <c r="A13" s="324"/>
      <c r="B13" s="961"/>
      <c r="C13" s="688"/>
      <c r="D13" s="688"/>
      <c r="E13" s="688"/>
      <c r="F13" s="962"/>
      <c r="G13" s="963"/>
    </row>
    <row r="14" spans="1:7" ht="17.25" customHeight="1">
      <c r="A14" s="324" t="s">
        <v>6</v>
      </c>
      <c r="B14" s="961">
        <f>SUM(C14:F14)</f>
        <v>1297.3000000000002</v>
      </c>
      <c r="C14" s="688">
        <v>289.70000000000016</v>
      </c>
      <c r="D14" s="688">
        <v>370.90000000000003</v>
      </c>
      <c r="E14" s="688">
        <v>327.8</v>
      </c>
      <c r="F14" s="962">
        <v>308.9</v>
      </c>
      <c r="G14" s="964"/>
    </row>
    <row r="15" spans="1:7" ht="17.25" customHeight="1">
      <c r="A15" s="324"/>
      <c r="B15" s="961"/>
      <c r="C15" s="688"/>
      <c r="D15" s="688"/>
      <c r="E15" s="688"/>
      <c r="F15" s="962"/>
      <c r="G15" s="964"/>
    </row>
    <row r="16" spans="1:7" ht="17.25" customHeight="1">
      <c r="A16" s="324" t="s">
        <v>4</v>
      </c>
      <c r="B16" s="965">
        <f>SUM(C16:F16)</f>
        <v>6488.000000000001</v>
      </c>
      <c r="C16" s="688">
        <v>1484.7</v>
      </c>
      <c r="D16" s="688">
        <v>1579.7000000000003</v>
      </c>
      <c r="E16" s="688">
        <v>1702.4</v>
      </c>
      <c r="F16" s="962">
        <v>1721.1999999999998</v>
      </c>
      <c r="G16" s="964"/>
    </row>
    <row r="17" spans="1:7" ht="17.25" customHeight="1">
      <c r="A17" s="324"/>
      <c r="B17" s="965"/>
      <c r="C17" s="688"/>
      <c r="D17" s="688"/>
      <c r="E17" s="688"/>
      <c r="F17" s="962"/>
      <c r="G17" s="964"/>
    </row>
    <row r="18" spans="1:7" ht="17.25" customHeight="1">
      <c r="A18" s="324" t="s">
        <v>3</v>
      </c>
      <c r="B18" s="965">
        <f>SUM(C18:F18)</f>
        <v>17016.5</v>
      </c>
      <c r="C18" s="688">
        <v>3920.0000000000005</v>
      </c>
      <c r="D18" s="688">
        <v>3803.2999999999997</v>
      </c>
      <c r="E18" s="688">
        <v>3974.7</v>
      </c>
      <c r="F18" s="962">
        <v>5318.5</v>
      </c>
      <c r="G18" s="964"/>
    </row>
    <row r="19" spans="1:7" ht="17.25" customHeight="1">
      <c r="A19" s="324"/>
      <c r="B19" s="965"/>
      <c r="C19" s="688"/>
      <c r="D19" s="688"/>
      <c r="E19" s="688"/>
      <c r="F19" s="962"/>
      <c r="G19" s="964"/>
    </row>
    <row r="20" spans="1:7" ht="17.25" customHeight="1">
      <c r="A20" s="324" t="s">
        <v>7</v>
      </c>
      <c r="B20" s="965">
        <f>SUM(C20:F20)</f>
        <v>57274.899999999994</v>
      </c>
      <c r="C20" s="688">
        <v>7947.000000000001</v>
      </c>
      <c r="D20" s="688">
        <v>6418.1</v>
      </c>
      <c r="E20" s="688">
        <v>28420.1</v>
      </c>
      <c r="F20" s="962">
        <v>14489.7</v>
      </c>
      <c r="G20" s="964"/>
    </row>
    <row r="21" spans="1:7" ht="17.25" customHeight="1">
      <c r="A21" s="324"/>
      <c r="B21" s="965"/>
      <c r="C21" s="688"/>
      <c r="D21" s="688"/>
      <c r="E21" s="688"/>
      <c r="F21" s="962"/>
      <c r="G21" s="964"/>
    </row>
    <row r="22" spans="1:7" ht="17.25" customHeight="1">
      <c r="A22" s="324" t="s">
        <v>9</v>
      </c>
      <c r="B22" s="965">
        <f>SUM(C22:F22)</f>
        <v>1106.0000000000002</v>
      </c>
      <c r="C22" s="688">
        <v>234.89999999999998</v>
      </c>
      <c r="D22" s="688">
        <v>283.70000000000005</v>
      </c>
      <c r="E22" s="688">
        <v>293.50000000000006</v>
      </c>
      <c r="F22" s="962">
        <v>293.90000000000003</v>
      </c>
      <c r="G22" s="964"/>
    </row>
    <row r="23" spans="1:7" ht="17.25" customHeight="1">
      <c r="A23" s="324"/>
      <c r="B23" s="965"/>
      <c r="C23" s="688"/>
      <c r="D23" s="688"/>
      <c r="E23" s="688"/>
      <c r="F23" s="962"/>
      <c r="G23" s="964"/>
    </row>
    <row r="24" spans="1:7" ht="17.25" customHeight="1">
      <c r="A24" s="324" t="s">
        <v>146</v>
      </c>
      <c r="B24" s="965">
        <f>SUM(C24:F24)</f>
        <v>23215.3</v>
      </c>
      <c r="C24" s="966">
        <v>4971.7</v>
      </c>
      <c r="D24" s="966">
        <v>5298.5</v>
      </c>
      <c r="E24" s="966">
        <v>6185.5999999999985</v>
      </c>
      <c r="F24" s="967">
        <v>6759.499999999999</v>
      </c>
      <c r="G24" s="964"/>
    </row>
    <row r="25" spans="1:7" ht="17.25" customHeight="1">
      <c r="A25" s="324"/>
      <c r="B25" s="965"/>
      <c r="C25" s="966"/>
      <c r="D25" s="966"/>
      <c r="E25" s="966"/>
      <c r="F25" s="968"/>
      <c r="G25" s="964"/>
    </row>
    <row r="26" spans="1:7" ht="17.25" customHeight="1">
      <c r="A26" s="324" t="s">
        <v>147</v>
      </c>
      <c r="B26" s="965">
        <f>SUM(C26:F26)</f>
        <v>21974.6</v>
      </c>
      <c r="C26" s="966">
        <v>4157.4</v>
      </c>
      <c r="D26" s="966">
        <v>5366.0999999999985</v>
      </c>
      <c r="E26" s="966">
        <v>6531</v>
      </c>
      <c r="F26" s="969">
        <v>5920.1</v>
      </c>
      <c r="G26" s="970"/>
    </row>
    <row r="27" spans="1:7" ht="17.25" customHeight="1" thickBot="1">
      <c r="A27" s="474"/>
      <c r="B27" s="971"/>
      <c r="C27" s="972"/>
      <c r="D27" s="972"/>
      <c r="E27" s="972"/>
      <c r="F27" s="973"/>
      <c r="G27" s="974"/>
    </row>
  </sheetData>
  <sheetProtection/>
  <mergeCells count="15">
    <mergeCell ref="A9:A10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A2:F2"/>
    <mergeCell ref="A3:F3"/>
    <mergeCell ref="E6:F6"/>
    <mergeCell ref="A7:A8"/>
  </mergeCells>
  <printOptions/>
  <pageMargins left="2.17" right="0.748031496062992" top="1" bottom="0.734251969" header="0.236220472440945" footer="0.511811023622047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A27"/>
  <sheetViews>
    <sheetView zoomScale="75" zoomScaleNormal="75" zoomScalePageLayoutView="0" workbookViewId="0" topLeftCell="A1">
      <selection activeCell="A3" sqref="A3:J3"/>
    </sheetView>
  </sheetViews>
  <sheetFormatPr defaultColWidth="9.140625" defaultRowHeight="18" customHeight="1"/>
  <cols>
    <col min="1" max="1" width="23.57421875" style="69" customWidth="1"/>
    <col min="2" max="3" width="15.7109375" style="69" customWidth="1"/>
    <col min="4" max="4" width="17.00390625" style="69" customWidth="1"/>
    <col min="5" max="5" width="14.140625" style="69" customWidth="1"/>
    <col min="6" max="6" width="13.140625" style="69" customWidth="1"/>
    <col min="7" max="7" width="16.7109375" style="69" customWidth="1"/>
    <col min="8" max="8" width="12.00390625" style="69" customWidth="1"/>
    <col min="9" max="9" width="13.00390625" style="69" customWidth="1"/>
    <col min="10" max="10" width="12.8515625" style="69" customWidth="1"/>
    <col min="11" max="11" width="13.7109375" style="69" customWidth="1"/>
    <col min="12" max="12" width="9.421875" style="69" customWidth="1"/>
    <col min="13" max="13" width="22.57421875" style="69" customWidth="1"/>
    <col min="14" max="14" width="15.7109375" style="69" customWidth="1"/>
    <col min="15" max="15" width="13.140625" style="69" customWidth="1"/>
    <col min="16" max="16" width="13.28125" style="69" customWidth="1"/>
    <col min="17" max="17" width="13.421875" style="69" customWidth="1"/>
    <col min="18" max="18" width="13.28125" style="69" customWidth="1"/>
    <col min="19" max="19" width="16.00390625" style="69" customWidth="1"/>
    <col min="20" max="20" width="12.8515625" style="69" customWidth="1"/>
    <col min="21" max="21" width="13.421875" style="69" customWidth="1"/>
    <col min="22" max="22" width="11.7109375" style="69" customWidth="1"/>
    <col min="23" max="23" width="11.28125" style="69" customWidth="1"/>
    <col min="24" max="24" width="11.57421875" style="69" customWidth="1"/>
    <col min="25" max="26" width="14.28125" style="69" customWidth="1"/>
    <col min="27" max="27" width="21.8515625" style="69" customWidth="1"/>
    <col min="28" max="28" width="15.7109375" style="69" customWidth="1"/>
    <col min="29" max="29" width="12.8515625" style="69" customWidth="1"/>
    <col min="30" max="30" width="11.7109375" style="69" customWidth="1"/>
    <col min="31" max="31" width="12.421875" style="69" customWidth="1"/>
    <col min="32" max="32" width="14.7109375" style="69" customWidth="1"/>
    <col min="33" max="33" width="15.7109375" style="69" customWidth="1"/>
    <col min="34" max="34" width="10.57421875" style="69" customWidth="1"/>
    <col min="35" max="35" width="11.28125" style="69" customWidth="1"/>
    <col min="36" max="36" width="12.7109375" style="69" customWidth="1"/>
    <col min="37" max="37" width="12.28125" style="69" customWidth="1"/>
    <col min="38" max="38" width="11.421875" style="69" customWidth="1"/>
    <col min="39" max="39" width="15.00390625" style="69" customWidth="1"/>
    <col min="40" max="40" width="18.140625" style="69" customWidth="1"/>
    <col min="41" max="41" width="15.7109375" style="69" customWidth="1"/>
    <col min="42" max="42" width="10.421875" style="69" customWidth="1"/>
    <col min="43" max="43" width="13.421875" style="69" customWidth="1"/>
    <col min="44" max="44" width="10.57421875" style="69" customWidth="1"/>
    <col min="45" max="45" width="13.140625" style="69" customWidth="1"/>
    <col min="46" max="47" width="12.28125" style="69" customWidth="1"/>
    <col min="48" max="48" width="10.8515625" style="69" customWidth="1"/>
    <col min="49" max="49" width="10.7109375" style="69" customWidth="1"/>
    <col min="50" max="50" width="10.00390625" style="69" customWidth="1"/>
    <col min="51" max="51" width="11.8515625" style="69" customWidth="1"/>
    <col min="52" max="52" width="11.28125" style="69" customWidth="1"/>
    <col min="53" max="53" width="5.57421875" style="69" customWidth="1"/>
    <col min="54" max="54" width="17.140625" style="69" customWidth="1"/>
    <col min="55" max="55" width="14.00390625" style="69" customWidth="1"/>
    <col min="56" max="56" width="15.7109375" style="69" customWidth="1"/>
    <col min="57" max="57" width="10.421875" style="69" customWidth="1"/>
    <col min="58" max="58" width="12.140625" style="69" customWidth="1"/>
    <col min="59" max="59" width="14.140625" style="69" customWidth="1"/>
    <col min="60" max="60" width="11.140625" style="69" customWidth="1"/>
    <col min="61" max="61" width="12.8515625" style="69" customWidth="1"/>
    <col min="62" max="63" width="11.00390625" style="69" customWidth="1"/>
    <col min="64" max="64" width="12.28125" style="69" customWidth="1"/>
    <col min="65" max="65" width="13.7109375" style="69" customWidth="1"/>
    <col min="66" max="67" width="14.8515625" style="69" customWidth="1"/>
    <col min="68" max="68" width="24.140625" style="69" customWidth="1"/>
    <col min="69" max="69" width="15.7109375" style="69" customWidth="1"/>
    <col min="70" max="71" width="14.00390625" style="69" customWidth="1"/>
    <col min="72" max="72" width="10.8515625" style="69" customWidth="1"/>
    <col min="73" max="73" width="13.00390625" style="69" customWidth="1"/>
    <col min="74" max="74" width="13.57421875" style="69" customWidth="1"/>
    <col min="75" max="75" width="13.421875" style="69" customWidth="1"/>
    <col min="76" max="76" width="13.28125" style="69" customWidth="1"/>
    <col min="77" max="77" width="11.00390625" style="69" customWidth="1"/>
    <col min="78" max="78" width="13.00390625" style="69" customWidth="1"/>
    <col min="79" max="79" width="13.140625" style="69" customWidth="1"/>
    <col min="80" max="81" width="12.00390625" style="69" customWidth="1"/>
    <col min="82" max="82" width="16.8515625" style="69" customWidth="1"/>
    <col min="83" max="83" width="15.00390625" style="69" customWidth="1"/>
    <col min="84" max="84" width="12.7109375" style="69" customWidth="1"/>
    <col min="85" max="85" width="14.8515625" style="69" customWidth="1"/>
    <col min="86" max="86" width="15.00390625" style="69" customWidth="1"/>
    <col min="87" max="87" width="13.00390625" style="69" customWidth="1"/>
    <col min="88" max="88" width="13.421875" style="69" customWidth="1"/>
    <col min="89" max="89" width="15.7109375" style="69" customWidth="1"/>
    <col min="90" max="90" width="9.57421875" style="69" customWidth="1"/>
    <col min="91" max="91" width="11.28125" style="69" customWidth="1"/>
    <col min="92" max="92" width="13.00390625" style="69" customWidth="1"/>
    <col min="93" max="93" width="12.00390625" style="69" customWidth="1"/>
    <col min="94" max="95" width="14.00390625" style="69" customWidth="1"/>
    <col min="96" max="96" width="15.8515625" style="69" customWidth="1"/>
    <col min="97" max="97" width="14.57421875" style="69" customWidth="1"/>
    <col min="98" max="98" width="13.57421875" style="69" customWidth="1"/>
    <col min="99" max="99" width="12.140625" style="69" customWidth="1"/>
    <col min="100" max="100" width="11.28125" style="69" customWidth="1"/>
    <col min="101" max="101" width="15.7109375" style="69" customWidth="1"/>
    <col min="102" max="102" width="10.00390625" style="69" customWidth="1"/>
    <col min="103" max="103" width="14.140625" style="69" customWidth="1"/>
    <col min="104" max="104" width="11.7109375" style="69" customWidth="1"/>
    <col min="105" max="105" width="15.57421875" style="69" customWidth="1"/>
    <col min="106" max="106" width="12.140625" style="69" customWidth="1"/>
    <col min="107" max="107" width="15.7109375" style="69" customWidth="1"/>
    <col min="108" max="109" width="16.140625" style="69" customWidth="1"/>
    <col min="110" max="110" width="17.140625" style="69" customWidth="1"/>
    <col min="111" max="111" width="15.28125" style="69" customWidth="1"/>
    <col min="112" max="112" width="17.7109375" style="69" customWidth="1"/>
    <col min="113" max="116" width="15.7109375" style="69" customWidth="1"/>
    <col min="117" max="117" width="15.00390625" style="69" customWidth="1"/>
    <col min="118" max="118" width="12.140625" style="69" customWidth="1"/>
    <col min="119" max="119" width="18.00390625" style="69" customWidth="1"/>
    <col min="120" max="120" width="11.28125" style="69" customWidth="1"/>
    <col min="121" max="121" width="11.28125" style="69" hidden="1" customWidth="1"/>
    <col min="122" max="122" width="21.8515625" style="69" customWidth="1"/>
    <col min="123" max="123" width="15.28125" style="69" customWidth="1"/>
    <col min="124" max="124" width="13.00390625" style="69" customWidth="1"/>
    <col min="125" max="125" width="15.57421875" style="69" customWidth="1"/>
    <col min="126" max="126" width="12.8515625" style="69" customWidth="1"/>
    <col min="127" max="127" width="12.28125" style="69" customWidth="1"/>
    <col min="128" max="128" width="12.421875" style="69" customWidth="1"/>
    <col min="129" max="129" width="15.28125" style="69" customWidth="1"/>
    <col min="130" max="130" width="13.28125" style="69" customWidth="1"/>
    <col min="131" max="131" width="11.28125" style="69" customWidth="1"/>
    <col min="132" max="132" width="12.28125" style="69" customWidth="1"/>
    <col min="133" max="133" width="12.00390625" style="69" customWidth="1"/>
    <col min="134" max="135" width="13.421875" style="69" customWidth="1"/>
    <col min="136" max="136" width="21.00390625" style="69" customWidth="1"/>
    <col min="137" max="137" width="15.421875" style="69" customWidth="1"/>
    <col min="138" max="138" width="13.28125" style="69" customWidth="1"/>
    <col min="139" max="139" width="12.57421875" style="69" customWidth="1"/>
    <col min="140" max="140" width="13.8515625" style="69" customWidth="1"/>
    <col min="141" max="141" width="13.28125" style="69" customWidth="1"/>
    <col min="142" max="143" width="12.421875" style="69" customWidth="1"/>
    <col min="144" max="144" width="15.7109375" style="69" customWidth="1"/>
    <col min="145" max="145" width="13.140625" style="69" customWidth="1"/>
    <col min="146" max="146" width="14.421875" style="69" customWidth="1"/>
    <col min="147" max="147" width="16.140625" style="69" customWidth="1"/>
    <col min="148" max="148" width="14.57421875" style="69" customWidth="1"/>
    <col min="149" max="149" width="9.140625" style="69" customWidth="1"/>
    <col min="150" max="150" width="3.8515625" style="69" customWidth="1"/>
    <col min="151" max="151" width="26.8515625" style="69" customWidth="1"/>
    <col min="152" max="152" width="20.140625" style="69" customWidth="1"/>
    <col min="153" max="153" width="18.140625" style="69" customWidth="1"/>
    <col min="154" max="154" width="20.28125" style="69" customWidth="1"/>
    <col min="155" max="155" width="17.140625" style="69" customWidth="1"/>
    <col min="156" max="156" width="20.57421875" style="69" customWidth="1"/>
    <col min="157" max="157" width="23.00390625" style="69" customWidth="1"/>
    <col min="158" max="16384" width="9.140625" style="69" customWidth="1"/>
  </cols>
  <sheetData>
    <row r="2" spans="1:12" ht="18" customHeight="1">
      <c r="A2" s="1270" t="s">
        <v>415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0"/>
      <c r="L2" s="119"/>
    </row>
    <row r="3" spans="1:151" s="74" customFormat="1" ht="18" customHeight="1">
      <c r="A3" s="1271" t="s">
        <v>400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0"/>
      <c r="L3" s="120"/>
      <c r="O3" s="121"/>
      <c r="BO3" s="76"/>
      <c r="CI3" s="122"/>
      <c r="CJ3" s="122"/>
      <c r="CK3" s="122"/>
      <c r="CL3" s="122"/>
      <c r="CM3" s="122"/>
      <c r="CO3" s="122"/>
      <c r="CT3" s="122"/>
      <c r="CU3" s="122"/>
      <c r="CV3" s="122"/>
      <c r="CW3" s="122"/>
      <c r="CX3" s="122"/>
      <c r="CY3" s="122"/>
      <c r="CZ3" s="122"/>
      <c r="DA3" s="122"/>
      <c r="DB3" s="122"/>
      <c r="DJ3" s="122"/>
      <c r="DL3" s="76"/>
      <c r="DM3" s="76"/>
      <c r="DN3" s="76"/>
      <c r="DS3" s="123"/>
      <c r="DT3" s="124"/>
      <c r="DU3" s="124"/>
      <c r="DV3" s="124"/>
      <c r="DW3" s="124"/>
      <c r="DX3" s="124"/>
      <c r="DY3" s="124"/>
      <c r="DZ3" s="124"/>
      <c r="EA3" s="124"/>
      <c r="EB3" s="124"/>
      <c r="EG3" s="125"/>
      <c r="EH3" s="126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</row>
    <row r="4" spans="1:151" s="74" customFormat="1" ht="18" customHeight="1">
      <c r="A4" s="120"/>
      <c r="C4" s="120"/>
      <c r="H4" s="127"/>
      <c r="L4" s="120"/>
      <c r="N4" s="122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8"/>
      <c r="AB4" s="122"/>
      <c r="AC4" s="126"/>
      <c r="AD4" s="126"/>
      <c r="AE4" s="126"/>
      <c r="AG4" s="126"/>
      <c r="AH4" s="123"/>
      <c r="AI4" s="123"/>
      <c r="AJ4" s="123"/>
      <c r="AK4" s="123"/>
      <c r="AL4" s="123"/>
      <c r="AM4" s="123"/>
      <c r="AO4" s="124"/>
      <c r="AR4" s="123"/>
      <c r="AS4" s="125"/>
      <c r="AT4" s="125"/>
      <c r="AU4" s="125"/>
      <c r="AV4" s="123"/>
      <c r="AW4" s="123"/>
      <c r="AX4" s="123"/>
      <c r="AY4" s="123"/>
      <c r="AZ4" s="123"/>
      <c r="BC4" s="129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30"/>
      <c r="BQ4" s="125"/>
      <c r="BR4" s="123"/>
      <c r="BS4" s="123"/>
      <c r="BT4" s="123"/>
      <c r="BU4" s="123"/>
      <c r="BV4" s="123"/>
      <c r="BW4" s="123"/>
      <c r="BX4" s="123"/>
      <c r="CA4" s="131"/>
      <c r="CB4" s="131"/>
      <c r="CC4" s="132"/>
      <c r="CD4" s="131"/>
      <c r="CE4" s="131"/>
      <c r="CI4" s="131"/>
      <c r="CJ4" s="131"/>
      <c r="CK4" s="131"/>
      <c r="CL4" s="131"/>
      <c r="CM4" s="131"/>
      <c r="CO4" s="131"/>
      <c r="CQ4" s="76"/>
      <c r="CS4" s="129"/>
      <c r="CT4" s="123"/>
      <c r="CU4" s="123"/>
      <c r="CV4" s="123"/>
      <c r="CW4" s="123"/>
      <c r="CX4" s="123"/>
      <c r="CY4" s="123"/>
      <c r="CZ4" s="123"/>
      <c r="DE4" s="76"/>
      <c r="DG4" s="125"/>
      <c r="DH4" s="126"/>
      <c r="DI4" s="123"/>
      <c r="DJ4" s="126"/>
      <c r="DL4" s="128"/>
      <c r="DM4" s="75"/>
      <c r="DN4" s="130"/>
      <c r="DO4" s="126"/>
      <c r="DS4" s="125"/>
      <c r="DT4" s="126"/>
      <c r="DU4" s="126"/>
      <c r="DV4" s="126"/>
      <c r="DW4" s="126"/>
      <c r="DX4" s="126"/>
      <c r="DY4" s="126"/>
      <c r="DZ4" s="126"/>
      <c r="EA4" s="126"/>
      <c r="EB4" s="126"/>
      <c r="EE4" s="7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</row>
    <row r="5" spans="1:135" s="74" customFormat="1" ht="18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133"/>
      <c r="Z5" s="76"/>
      <c r="BO5" s="76"/>
      <c r="CC5" s="76"/>
      <c r="CQ5" s="76"/>
      <c r="DE5" s="76"/>
      <c r="DT5" s="131"/>
      <c r="DU5" s="131"/>
      <c r="DV5" s="131"/>
      <c r="DW5" s="131"/>
      <c r="DX5" s="131"/>
      <c r="DY5" s="131"/>
      <c r="DZ5" s="131"/>
      <c r="EA5" s="131"/>
      <c r="EB5" s="131"/>
      <c r="EE5" s="76"/>
    </row>
    <row r="6" spans="1:157" ht="18" customHeight="1" thickBot="1">
      <c r="A6" s="134"/>
      <c r="B6" s="78"/>
      <c r="C6" s="78"/>
      <c r="D6" s="79"/>
      <c r="E6" s="1272"/>
      <c r="F6" s="1272"/>
      <c r="G6" s="1272"/>
      <c r="H6" s="79"/>
      <c r="I6" s="79"/>
      <c r="J6" s="1263" t="s">
        <v>52</v>
      </c>
      <c r="K6" s="1263"/>
      <c r="L6" s="104"/>
      <c r="M6" s="1240" t="s">
        <v>46</v>
      </c>
      <c r="N6" s="1240"/>
      <c r="O6" s="1240"/>
      <c r="P6" s="104"/>
      <c r="Q6" s="78"/>
      <c r="R6" s="78"/>
      <c r="S6" s="78"/>
      <c r="T6" s="78"/>
      <c r="U6" s="78"/>
      <c r="V6" s="78"/>
      <c r="W6" s="78"/>
      <c r="X6" s="1263" t="s">
        <v>52</v>
      </c>
      <c r="Y6" s="1263"/>
      <c r="Z6" s="135"/>
      <c r="AA6" s="1240" t="s">
        <v>46</v>
      </c>
      <c r="AB6" s="1240"/>
      <c r="AC6" s="1240"/>
      <c r="AD6" s="79"/>
      <c r="AE6" s="79"/>
      <c r="AF6" s="79"/>
      <c r="AG6" s="79"/>
      <c r="AH6" s="79"/>
      <c r="AI6" s="79"/>
      <c r="AJ6" s="79"/>
      <c r="AK6" s="1263" t="s">
        <v>52</v>
      </c>
      <c r="AL6" s="1263"/>
      <c r="AM6" s="136"/>
      <c r="AN6" s="1240" t="s">
        <v>46</v>
      </c>
      <c r="AO6" s="1240"/>
      <c r="AP6" s="1240"/>
      <c r="AQ6" s="137"/>
      <c r="AR6" s="137"/>
      <c r="AS6" s="137"/>
      <c r="AT6" s="137"/>
      <c r="AU6" s="137"/>
      <c r="AV6" s="137"/>
      <c r="AW6" s="137"/>
      <c r="AX6" s="80"/>
      <c r="AY6" s="1263" t="s">
        <v>52</v>
      </c>
      <c r="AZ6" s="1263"/>
      <c r="BA6" s="80"/>
      <c r="BB6" s="1240" t="s">
        <v>46</v>
      </c>
      <c r="BC6" s="1240"/>
      <c r="BD6" s="1240"/>
      <c r="BE6" s="104"/>
      <c r="BF6" s="79"/>
      <c r="BG6" s="79"/>
      <c r="BH6" s="79"/>
      <c r="BI6" s="79"/>
      <c r="BK6" s="104"/>
      <c r="BL6" s="104"/>
      <c r="BM6" s="1263" t="s">
        <v>52</v>
      </c>
      <c r="BN6" s="1263"/>
      <c r="BO6" s="135"/>
      <c r="BP6" s="104" t="s">
        <v>46</v>
      </c>
      <c r="BQ6" s="104"/>
      <c r="BR6" s="79"/>
      <c r="BS6" s="79"/>
      <c r="BT6" s="79"/>
      <c r="BU6" s="1263"/>
      <c r="BV6" s="1263"/>
      <c r="BW6" s="1263"/>
      <c r="BX6" s="138"/>
      <c r="BY6" s="138"/>
      <c r="BZ6" s="138"/>
      <c r="CA6" s="1263" t="s">
        <v>52</v>
      </c>
      <c r="CB6" s="1263"/>
      <c r="CC6" s="135"/>
      <c r="CD6" s="104" t="s">
        <v>46</v>
      </c>
      <c r="CE6" s="104"/>
      <c r="CF6" s="79"/>
      <c r="CG6" s="79"/>
      <c r="CH6" s="104"/>
      <c r="CI6" s="104"/>
      <c r="CJ6" s="104"/>
      <c r="CK6" s="104"/>
      <c r="CL6" s="104"/>
      <c r="CM6" s="104"/>
      <c r="CN6" s="104"/>
      <c r="CO6" s="1263" t="s">
        <v>52</v>
      </c>
      <c r="CP6" s="1263"/>
      <c r="CQ6" s="135"/>
      <c r="CR6" s="104" t="s">
        <v>46</v>
      </c>
      <c r="CS6" s="104"/>
      <c r="CT6" s="79"/>
      <c r="CU6" s="79"/>
      <c r="CV6" s="104"/>
      <c r="CW6" s="104"/>
      <c r="CX6" s="104"/>
      <c r="CY6" s="104"/>
      <c r="CZ6" s="104"/>
      <c r="DA6" s="104"/>
      <c r="DB6" s="104"/>
      <c r="DC6" s="1263" t="s">
        <v>52</v>
      </c>
      <c r="DD6" s="1263"/>
      <c r="DE6" s="135"/>
      <c r="DF6" s="104" t="s">
        <v>46</v>
      </c>
      <c r="DG6" s="104"/>
      <c r="DH6" s="79"/>
      <c r="DI6" s="79"/>
      <c r="DJ6" s="104"/>
      <c r="DK6" s="104"/>
      <c r="DL6" s="104"/>
      <c r="DM6" s="104"/>
      <c r="DN6" s="1263" t="s">
        <v>52</v>
      </c>
      <c r="DO6" s="1263"/>
      <c r="DP6" s="135"/>
      <c r="DQ6" s="135"/>
      <c r="DR6" s="1240" t="s">
        <v>46</v>
      </c>
      <c r="DS6" s="1240"/>
      <c r="DT6" s="104"/>
      <c r="DU6" s="104"/>
      <c r="DV6" s="104"/>
      <c r="DW6" s="78"/>
      <c r="DX6" s="78"/>
      <c r="DY6" s="78"/>
      <c r="DZ6" s="78"/>
      <c r="EA6" s="78"/>
      <c r="EB6" s="78"/>
      <c r="EC6" s="1263" t="s">
        <v>52</v>
      </c>
      <c r="ED6" s="1263"/>
      <c r="EE6" s="135"/>
      <c r="EF6" s="1240" t="s">
        <v>46</v>
      </c>
      <c r="EG6" s="1240"/>
      <c r="EH6" s="78"/>
      <c r="EI6" s="78"/>
      <c r="EJ6" s="78"/>
      <c r="EK6" s="78"/>
      <c r="EL6" s="78"/>
      <c r="EM6" s="78"/>
      <c r="EN6" s="78"/>
      <c r="EO6" s="78"/>
      <c r="EP6" s="78"/>
      <c r="EQ6" s="1263" t="s">
        <v>52</v>
      </c>
      <c r="ER6" s="1263"/>
      <c r="EU6" s="1240" t="s">
        <v>46</v>
      </c>
      <c r="EV6" s="1240"/>
      <c r="EW6" s="78"/>
      <c r="EX6" s="78"/>
      <c r="EY6" s="78"/>
      <c r="EZ6" s="78"/>
      <c r="FA6" s="135"/>
    </row>
    <row r="7" spans="1:157" ht="18" customHeight="1">
      <c r="A7" s="1199" t="s">
        <v>51</v>
      </c>
      <c r="B7" s="1242" t="s">
        <v>2</v>
      </c>
      <c r="C7" s="1242" t="s">
        <v>20</v>
      </c>
      <c r="D7" s="1266" t="s">
        <v>60</v>
      </c>
      <c r="E7" s="1266"/>
      <c r="F7" s="1266"/>
      <c r="G7" s="1266"/>
      <c r="H7" s="1266"/>
      <c r="I7" s="1266"/>
      <c r="J7" s="1266"/>
      <c r="K7" s="1267"/>
      <c r="L7" s="139"/>
      <c r="M7" s="1199" t="s">
        <v>51</v>
      </c>
      <c r="N7" s="1242" t="s">
        <v>20</v>
      </c>
      <c r="O7" s="1266" t="s">
        <v>60</v>
      </c>
      <c r="P7" s="1266"/>
      <c r="Q7" s="1266"/>
      <c r="R7" s="1266"/>
      <c r="S7" s="1266"/>
      <c r="T7" s="1266"/>
      <c r="U7" s="1266"/>
      <c r="V7" s="1266"/>
      <c r="W7" s="1266"/>
      <c r="X7" s="1266"/>
      <c r="Y7" s="1267"/>
      <c r="Z7" s="105"/>
      <c r="AA7" s="1199" t="s">
        <v>51</v>
      </c>
      <c r="AB7" s="1242" t="s">
        <v>20</v>
      </c>
      <c r="AC7" s="1144" t="s">
        <v>60</v>
      </c>
      <c r="AD7" s="1144"/>
      <c r="AE7" s="1144"/>
      <c r="AF7" s="1144"/>
      <c r="AG7" s="1144"/>
      <c r="AH7" s="1144"/>
      <c r="AI7" s="1144"/>
      <c r="AJ7" s="1144"/>
      <c r="AK7" s="1144"/>
      <c r="AL7" s="1273"/>
      <c r="AM7" s="81"/>
      <c r="AN7" s="1199" t="s">
        <v>51</v>
      </c>
      <c r="AO7" s="1242" t="s">
        <v>20</v>
      </c>
      <c r="AP7" s="1144"/>
      <c r="AQ7" s="1144"/>
      <c r="AR7" s="1144"/>
      <c r="AS7" s="1144"/>
      <c r="AT7" s="1144"/>
      <c r="AU7" s="1144"/>
      <c r="AV7" s="1144"/>
      <c r="AW7" s="1144"/>
      <c r="AX7" s="1144"/>
      <c r="AY7" s="1144"/>
      <c r="AZ7" s="1273"/>
      <c r="BA7" s="140"/>
      <c r="BB7" s="1199" t="s">
        <v>51</v>
      </c>
      <c r="BC7" s="1242" t="s">
        <v>20</v>
      </c>
      <c r="BD7" s="1268" t="s">
        <v>60</v>
      </c>
      <c r="BE7" s="1268"/>
      <c r="BF7" s="1268"/>
      <c r="BG7" s="1268"/>
      <c r="BH7" s="1268"/>
      <c r="BI7" s="1268"/>
      <c r="BJ7" s="1268"/>
      <c r="BK7" s="1268"/>
      <c r="BL7" s="1268"/>
      <c r="BM7" s="1268"/>
      <c r="BN7" s="1269"/>
      <c r="BO7" s="81"/>
      <c r="BP7" s="1199" t="s">
        <v>51</v>
      </c>
      <c r="BQ7" s="1242" t="s">
        <v>20</v>
      </c>
      <c r="BR7" s="1268" t="s">
        <v>60</v>
      </c>
      <c r="BS7" s="1268"/>
      <c r="BT7" s="1268"/>
      <c r="BU7" s="1268"/>
      <c r="BV7" s="1268"/>
      <c r="BW7" s="1268"/>
      <c r="BX7" s="1268"/>
      <c r="BY7" s="1268"/>
      <c r="BZ7" s="1268"/>
      <c r="CA7" s="1268"/>
      <c r="CB7" s="1269"/>
      <c r="CC7" s="81"/>
      <c r="CD7" s="1199" t="s">
        <v>51</v>
      </c>
      <c r="CE7" s="1242" t="s">
        <v>20</v>
      </c>
      <c r="CF7" s="1268" t="s">
        <v>60</v>
      </c>
      <c r="CG7" s="1268"/>
      <c r="CH7" s="1268"/>
      <c r="CI7" s="1268"/>
      <c r="CJ7" s="1268"/>
      <c r="CK7" s="1268"/>
      <c r="CL7" s="1268"/>
      <c r="CM7" s="1268"/>
      <c r="CN7" s="1268"/>
      <c r="CO7" s="1268"/>
      <c r="CP7" s="1269"/>
      <c r="CQ7" s="81"/>
      <c r="CR7" s="1199" t="s">
        <v>51</v>
      </c>
      <c r="CS7" s="1242" t="s">
        <v>20</v>
      </c>
      <c r="CT7" s="1268" t="s">
        <v>60</v>
      </c>
      <c r="CU7" s="1268"/>
      <c r="CV7" s="1268"/>
      <c r="CW7" s="1268"/>
      <c r="CX7" s="1268"/>
      <c r="CY7" s="1268"/>
      <c r="CZ7" s="1268"/>
      <c r="DA7" s="1268"/>
      <c r="DB7" s="1268"/>
      <c r="DC7" s="1268"/>
      <c r="DD7" s="1269"/>
      <c r="DE7" s="81"/>
      <c r="DF7" s="1199" t="s">
        <v>51</v>
      </c>
      <c r="DG7" s="1242" t="s">
        <v>20</v>
      </c>
      <c r="DH7" s="1266" t="s">
        <v>60</v>
      </c>
      <c r="DI7" s="1266"/>
      <c r="DJ7" s="1266"/>
      <c r="DK7" s="1266"/>
      <c r="DL7" s="1266"/>
      <c r="DM7" s="1266"/>
      <c r="DN7" s="1266"/>
      <c r="DO7" s="1267"/>
      <c r="DP7" s="81"/>
      <c r="DQ7" s="81"/>
      <c r="DR7" s="1199" t="s">
        <v>51</v>
      </c>
      <c r="DS7" s="1242" t="s">
        <v>20</v>
      </c>
      <c r="DT7" s="1279" t="s">
        <v>259</v>
      </c>
      <c r="DU7" s="1279"/>
      <c r="DV7" s="1279"/>
      <c r="DW7" s="1279"/>
      <c r="DX7" s="1279"/>
      <c r="DY7" s="1279"/>
      <c r="DZ7" s="1279"/>
      <c r="EA7" s="1279"/>
      <c r="EB7" s="1279"/>
      <c r="EC7" s="1279"/>
      <c r="ED7" s="1280"/>
      <c r="EE7" s="105"/>
      <c r="EF7" s="1199" t="s">
        <v>51</v>
      </c>
      <c r="EG7" s="1242" t="s">
        <v>20</v>
      </c>
      <c r="EH7" s="1244" t="s">
        <v>269</v>
      </c>
      <c r="EI7" s="1245"/>
      <c r="EJ7" s="1245"/>
      <c r="EK7" s="1245"/>
      <c r="EL7" s="1245"/>
      <c r="EM7" s="1245"/>
      <c r="EN7" s="1245"/>
      <c r="EO7" s="1245"/>
      <c r="EP7" s="1245"/>
      <c r="EQ7" s="1245"/>
      <c r="ER7" s="1246"/>
      <c r="EU7" s="1199" t="s">
        <v>51</v>
      </c>
      <c r="EV7" s="1242" t="s">
        <v>20</v>
      </c>
      <c r="EW7" s="1244" t="s">
        <v>269</v>
      </c>
      <c r="EX7" s="1245"/>
      <c r="EY7" s="1245"/>
      <c r="EZ7" s="1245"/>
      <c r="FA7" s="1246"/>
    </row>
    <row r="8" spans="1:157" ht="18" customHeight="1">
      <c r="A8" s="1274"/>
      <c r="B8" s="1217"/>
      <c r="C8" s="1217"/>
      <c r="D8" s="1136" t="s">
        <v>88</v>
      </c>
      <c r="E8" s="1136" t="s">
        <v>165</v>
      </c>
      <c r="F8" s="1136" t="s">
        <v>149</v>
      </c>
      <c r="G8" s="1136" t="s">
        <v>240</v>
      </c>
      <c r="H8" s="1136" t="s">
        <v>166</v>
      </c>
      <c r="I8" s="1136" t="s">
        <v>81</v>
      </c>
      <c r="J8" s="1136" t="s">
        <v>83</v>
      </c>
      <c r="K8" s="1141" t="s">
        <v>82</v>
      </c>
      <c r="L8" s="141"/>
      <c r="M8" s="1274"/>
      <c r="N8" s="1217"/>
      <c r="O8" s="1283" t="s">
        <v>167</v>
      </c>
      <c r="P8" s="1283" t="s">
        <v>93</v>
      </c>
      <c r="Q8" s="1283" t="s">
        <v>91</v>
      </c>
      <c r="R8" s="1283" t="s">
        <v>80</v>
      </c>
      <c r="S8" s="1283" t="s">
        <v>241</v>
      </c>
      <c r="T8" s="1283" t="s">
        <v>168</v>
      </c>
      <c r="U8" s="1283" t="s">
        <v>113</v>
      </c>
      <c r="V8" s="1283" t="s">
        <v>285</v>
      </c>
      <c r="W8" s="1283" t="s">
        <v>136</v>
      </c>
      <c r="X8" s="1283" t="s">
        <v>169</v>
      </c>
      <c r="Y8" s="1234" t="s">
        <v>164</v>
      </c>
      <c r="Z8" s="105"/>
      <c r="AA8" s="1200"/>
      <c r="AB8" s="1217"/>
      <c r="AC8" s="1286" t="s">
        <v>73</v>
      </c>
      <c r="AD8" s="1252" t="s">
        <v>156</v>
      </c>
      <c r="AE8" s="1252" t="s">
        <v>74</v>
      </c>
      <c r="AF8" s="1283" t="s">
        <v>150</v>
      </c>
      <c r="AG8" s="1252" t="s">
        <v>250</v>
      </c>
      <c r="AH8" s="1252" t="s">
        <v>155</v>
      </c>
      <c r="AI8" s="1252" t="s">
        <v>224</v>
      </c>
      <c r="AJ8" s="1252" t="s">
        <v>283</v>
      </c>
      <c r="AK8" s="1252" t="s">
        <v>85</v>
      </c>
      <c r="AL8" s="1234" t="s">
        <v>170</v>
      </c>
      <c r="AM8" s="105"/>
      <c r="AN8" s="1200"/>
      <c r="AO8" s="1217"/>
      <c r="AP8" s="1252" t="s">
        <v>171</v>
      </c>
      <c r="AQ8" s="1252" t="s">
        <v>172</v>
      </c>
      <c r="AR8" s="1252" t="s">
        <v>173</v>
      </c>
      <c r="AS8" s="1252" t="s">
        <v>142</v>
      </c>
      <c r="AT8" s="1252" t="s">
        <v>160</v>
      </c>
      <c r="AU8" s="1252" t="s">
        <v>161</v>
      </c>
      <c r="AV8" s="1252" t="s">
        <v>151</v>
      </c>
      <c r="AW8" s="1252" t="s">
        <v>174</v>
      </c>
      <c r="AX8" s="1252" t="s">
        <v>175</v>
      </c>
      <c r="AY8" s="1252" t="s">
        <v>87</v>
      </c>
      <c r="AZ8" s="1276" t="s">
        <v>176</v>
      </c>
      <c r="BA8" s="141"/>
      <c r="BB8" s="1200"/>
      <c r="BC8" s="1217"/>
      <c r="BD8" s="1252" t="s">
        <v>271</v>
      </c>
      <c r="BE8" s="1252" t="s">
        <v>284</v>
      </c>
      <c r="BF8" s="1252" t="s">
        <v>84</v>
      </c>
      <c r="BG8" s="1252" t="s">
        <v>178</v>
      </c>
      <c r="BH8" s="1252" t="s">
        <v>152</v>
      </c>
      <c r="BI8" s="1252" t="s">
        <v>89</v>
      </c>
      <c r="BJ8" s="1252" t="s">
        <v>86</v>
      </c>
      <c r="BK8" s="1252" t="s">
        <v>114</v>
      </c>
      <c r="BL8" s="1252" t="s">
        <v>228</v>
      </c>
      <c r="BM8" s="1252" t="s">
        <v>227</v>
      </c>
      <c r="BN8" s="1276" t="s">
        <v>179</v>
      </c>
      <c r="BO8" s="105"/>
      <c r="BP8" s="1200"/>
      <c r="BQ8" s="1217"/>
      <c r="BR8" s="1252" t="s">
        <v>229</v>
      </c>
      <c r="BS8" s="1252" t="s">
        <v>180</v>
      </c>
      <c r="BT8" s="1252" t="s">
        <v>153</v>
      </c>
      <c r="BU8" s="1252" t="s">
        <v>154</v>
      </c>
      <c r="BV8" s="1252" t="s">
        <v>181</v>
      </c>
      <c r="BW8" s="1252" t="s">
        <v>75</v>
      </c>
      <c r="BX8" s="1252" t="s">
        <v>383</v>
      </c>
      <c r="BY8" s="1252" t="s">
        <v>183</v>
      </c>
      <c r="BZ8" s="1252" t="s">
        <v>184</v>
      </c>
      <c r="CA8" s="1252" t="s">
        <v>77</v>
      </c>
      <c r="CB8" s="1276" t="s">
        <v>76</v>
      </c>
      <c r="CC8" s="105"/>
      <c r="CD8" s="1200"/>
      <c r="CE8" s="1217"/>
      <c r="CF8" s="1252" t="s">
        <v>185</v>
      </c>
      <c r="CG8" s="1252" t="s">
        <v>186</v>
      </c>
      <c r="CH8" s="1252" t="s">
        <v>187</v>
      </c>
      <c r="CI8" s="1252" t="s">
        <v>188</v>
      </c>
      <c r="CJ8" s="1252" t="s">
        <v>189</v>
      </c>
      <c r="CK8" s="1252" t="s">
        <v>190</v>
      </c>
      <c r="CL8" s="1252" t="s">
        <v>191</v>
      </c>
      <c r="CM8" s="1252" t="s">
        <v>192</v>
      </c>
      <c r="CN8" s="1252" t="s">
        <v>193</v>
      </c>
      <c r="CO8" s="1252" t="s">
        <v>194</v>
      </c>
      <c r="CP8" s="1276" t="s">
        <v>195</v>
      </c>
      <c r="CQ8" s="105"/>
      <c r="CR8" s="1200"/>
      <c r="CS8" s="1217"/>
      <c r="CT8" s="1252" t="s">
        <v>196</v>
      </c>
      <c r="CU8" s="1252" t="s">
        <v>197</v>
      </c>
      <c r="CV8" s="1252" t="s">
        <v>198</v>
      </c>
      <c r="CW8" s="1278" t="s">
        <v>247</v>
      </c>
      <c r="CX8" s="1252" t="s">
        <v>199</v>
      </c>
      <c r="CY8" s="1252" t="s">
        <v>200</v>
      </c>
      <c r="CZ8" s="1252" t="s">
        <v>78</v>
      </c>
      <c r="DA8" s="1252" t="s">
        <v>201</v>
      </c>
      <c r="DB8" s="1252" t="s">
        <v>157</v>
      </c>
      <c r="DC8" s="1252" t="s">
        <v>202</v>
      </c>
      <c r="DD8" s="1276" t="s">
        <v>203</v>
      </c>
      <c r="DE8" s="105"/>
      <c r="DF8" s="1200"/>
      <c r="DG8" s="1217"/>
      <c r="DH8" s="1252" t="s">
        <v>204</v>
      </c>
      <c r="DI8" s="1252" t="s">
        <v>205</v>
      </c>
      <c r="DJ8" s="1252" t="s">
        <v>206</v>
      </c>
      <c r="DK8" s="1252" t="s">
        <v>162</v>
      </c>
      <c r="DL8" s="1252" t="s">
        <v>163</v>
      </c>
      <c r="DM8" s="1252" t="s">
        <v>207</v>
      </c>
      <c r="DN8" s="1252" t="s">
        <v>208</v>
      </c>
      <c r="DO8" s="1276" t="s">
        <v>79</v>
      </c>
      <c r="DP8" s="105"/>
      <c r="DQ8" s="105"/>
      <c r="DR8" s="1200"/>
      <c r="DS8" s="1217"/>
      <c r="DT8" s="1252" t="s">
        <v>101</v>
      </c>
      <c r="DU8" s="1252" t="s">
        <v>209</v>
      </c>
      <c r="DV8" s="1252" t="s">
        <v>210</v>
      </c>
      <c r="DW8" s="1252" t="s">
        <v>211</v>
      </c>
      <c r="DX8" s="1252" t="s">
        <v>100</v>
      </c>
      <c r="DY8" s="1252" t="s">
        <v>212</v>
      </c>
      <c r="DZ8" s="1252" t="s">
        <v>102</v>
      </c>
      <c r="EA8" s="1252" t="s">
        <v>71</v>
      </c>
      <c r="EB8" s="1252" t="s">
        <v>70</v>
      </c>
      <c r="EC8" s="1252" t="s">
        <v>213</v>
      </c>
      <c r="ED8" s="1276" t="s">
        <v>214</v>
      </c>
      <c r="EE8" s="105"/>
      <c r="EF8" s="1200"/>
      <c r="EG8" s="1217"/>
      <c r="EH8" s="1217" t="s">
        <v>215</v>
      </c>
      <c r="EI8" s="1217" t="s">
        <v>216</v>
      </c>
      <c r="EJ8" s="1217" t="s">
        <v>217</v>
      </c>
      <c r="EK8" s="1217" t="s">
        <v>218</v>
      </c>
      <c r="EL8" s="1217" t="s">
        <v>219</v>
      </c>
      <c r="EM8" s="1217" t="s">
        <v>220</v>
      </c>
      <c r="EN8" s="1217" t="s">
        <v>221</v>
      </c>
      <c r="EO8" s="1217" t="s">
        <v>69</v>
      </c>
      <c r="EP8" s="1217" t="s">
        <v>222</v>
      </c>
      <c r="EQ8" s="1217" t="s">
        <v>270</v>
      </c>
      <c r="ER8" s="1234" t="s">
        <v>364</v>
      </c>
      <c r="EU8" s="1200"/>
      <c r="EV8" s="1217"/>
      <c r="EW8" s="1217" t="s">
        <v>378</v>
      </c>
      <c r="EX8" s="1217" t="s">
        <v>379</v>
      </c>
      <c r="EY8" s="1217" t="s">
        <v>380</v>
      </c>
      <c r="EZ8" s="1217" t="s">
        <v>381</v>
      </c>
      <c r="FA8" s="1234" t="s">
        <v>364</v>
      </c>
    </row>
    <row r="9" spans="1:157" ht="18" customHeight="1">
      <c r="A9" s="1275"/>
      <c r="B9" s="1243"/>
      <c r="C9" s="1243"/>
      <c r="D9" s="1285"/>
      <c r="E9" s="1285"/>
      <c r="F9" s="1285"/>
      <c r="G9" s="1285"/>
      <c r="H9" s="1285"/>
      <c r="I9" s="1285"/>
      <c r="J9" s="1285"/>
      <c r="K9" s="1282"/>
      <c r="L9" s="141"/>
      <c r="M9" s="1275"/>
      <c r="N9" s="1243"/>
      <c r="O9" s="1284"/>
      <c r="P9" s="1284"/>
      <c r="Q9" s="1284"/>
      <c r="R9" s="1284"/>
      <c r="S9" s="1284"/>
      <c r="T9" s="1284"/>
      <c r="U9" s="1284"/>
      <c r="V9" s="1284"/>
      <c r="W9" s="1284"/>
      <c r="X9" s="1284"/>
      <c r="Y9" s="1235"/>
      <c r="Z9" s="105"/>
      <c r="AA9" s="1241"/>
      <c r="AB9" s="1243"/>
      <c r="AC9" s="1243"/>
      <c r="AD9" s="1243"/>
      <c r="AE9" s="1243"/>
      <c r="AF9" s="1243"/>
      <c r="AG9" s="1243"/>
      <c r="AH9" s="1243"/>
      <c r="AI9" s="1243"/>
      <c r="AJ9" s="1243"/>
      <c r="AK9" s="1243"/>
      <c r="AL9" s="1235"/>
      <c r="AM9" s="105"/>
      <c r="AN9" s="1241"/>
      <c r="AO9" s="1243"/>
      <c r="AP9" s="1243"/>
      <c r="AQ9" s="1243"/>
      <c r="AR9" s="1243"/>
      <c r="AS9" s="1243"/>
      <c r="AT9" s="1243"/>
      <c r="AU9" s="1243"/>
      <c r="AV9" s="1243"/>
      <c r="AW9" s="1243"/>
      <c r="AX9" s="1243"/>
      <c r="AY9" s="1243"/>
      <c r="AZ9" s="1277"/>
      <c r="BA9" s="141"/>
      <c r="BB9" s="1241"/>
      <c r="BC9" s="1243"/>
      <c r="BD9" s="1243"/>
      <c r="BE9" s="1243"/>
      <c r="BF9" s="1243"/>
      <c r="BG9" s="1243"/>
      <c r="BH9" s="1243"/>
      <c r="BI9" s="1243"/>
      <c r="BJ9" s="1243"/>
      <c r="BK9" s="1243"/>
      <c r="BL9" s="1243"/>
      <c r="BM9" s="1243"/>
      <c r="BN9" s="1277"/>
      <c r="BO9" s="105"/>
      <c r="BP9" s="1241"/>
      <c r="BQ9" s="1243"/>
      <c r="BR9" s="1243"/>
      <c r="BS9" s="1243"/>
      <c r="BT9" s="1243"/>
      <c r="BU9" s="1243"/>
      <c r="BV9" s="1247"/>
      <c r="BW9" s="1247"/>
      <c r="BX9" s="1247"/>
      <c r="BY9" s="1247"/>
      <c r="BZ9" s="1247"/>
      <c r="CA9" s="1247"/>
      <c r="CB9" s="1235"/>
      <c r="CC9" s="105"/>
      <c r="CD9" s="1241"/>
      <c r="CE9" s="1243"/>
      <c r="CF9" s="1243"/>
      <c r="CG9" s="1243"/>
      <c r="CH9" s="1243"/>
      <c r="CI9" s="1247"/>
      <c r="CJ9" s="1243"/>
      <c r="CK9" s="1247"/>
      <c r="CL9" s="1247"/>
      <c r="CM9" s="1247"/>
      <c r="CN9" s="1247"/>
      <c r="CO9" s="1217"/>
      <c r="CP9" s="1235"/>
      <c r="CQ9" s="105"/>
      <c r="CR9" s="1241"/>
      <c r="CS9" s="1243"/>
      <c r="CT9" s="1243"/>
      <c r="CU9" s="1243"/>
      <c r="CV9" s="1243"/>
      <c r="CW9" s="1194"/>
      <c r="CX9" s="1243"/>
      <c r="CY9" s="1247"/>
      <c r="CZ9" s="1247"/>
      <c r="DA9" s="1247"/>
      <c r="DB9" s="1247"/>
      <c r="DC9" s="1247"/>
      <c r="DD9" s="1281"/>
      <c r="DE9" s="105"/>
      <c r="DF9" s="1241"/>
      <c r="DG9" s="1243"/>
      <c r="DH9" s="1243"/>
      <c r="DI9" s="1243"/>
      <c r="DJ9" s="1243"/>
      <c r="DK9" s="1247"/>
      <c r="DL9" s="1243"/>
      <c r="DM9" s="1247"/>
      <c r="DN9" s="1247"/>
      <c r="DO9" s="1235"/>
      <c r="DP9" s="105"/>
      <c r="DQ9" s="105"/>
      <c r="DR9" s="1241"/>
      <c r="DS9" s="1243"/>
      <c r="DT9" s="1247"/>
      <c r="DU9" s="1247"/>
      <c r="DV9" s="1247"/>
      <c r="DW9" s="1247"/>
      <c r="DX9" s="1247"/>
      <c r="DY9" s="1247"/>
      <c r="DZ9" s="1247"/>
      <c r="EA9" s="1247"/>
      <c r="EB9" s="1247"/>
      <c r="EC9" s="1247"/>
      <c r="ED9" s="1235"/>
      <c r="EE9" s="105"/>
      <c r="EF9" s="1241"/>
      <c r="EG9" s="1243"/>
      <c r="EH9" s="1247"/>
      <c r="EI9" s="1247"/>
      <c r="EJ9" s="1247"/>
      <c r="EK9" s="1247"/>
      <c r="EL9" s="1247"/>
      <c r="EM9" s="1247"/>
      <c r="EN9" s="1247"/>
      <c r="EO9" s="1247"/>
      <c r="EP9" s="1247"/>
      <c r="EQ9" s="1247"/>
      <c r="ER9" s="1235"/>
      <c r="EU9" s="1241"/>
      <c r="EV9" s="1243"/>
      <c r="EW9" s="1247"/>
      <c r="EX9" s="1247"/>
      <c r="EY9" s="1247"/>
      <c r="EZ9" s="1247"/>
      <c r="FA9" s="1235"/>
    </row>
    <row r="10" spans="1:157" ht="18" customHeight="1">
      <c r="A10" s="1236" t="s">
        <v>2</v>
      </c>
      <c r="B10" s="1264">
        <f>SUM(B13:B19)</f>
        <v>165622.3</v>
      </c>
      <c r="C10" s="1238">
        <f>SUM(C13:C19)</f>
        <v>23871.3</v>
      </c>
      <c r="D10" s="1259">
        <f>SUM(D13:D19)</f>
        <v>6611.8</v>
      </c>
      <c r="E10" s="1259">
        <f>E13</f>
        <v>0.1</v>
      </c>
      <c r="F10" s="1259">
        <f aca="true" t="shared" si="0" ref="F10:K10">SUM(F13:F19)</f>
        <v>453</v>
      </c>
      <c r="G10" s="1259">
        <f t="shared" si="0"/>
        <v>634.5</v>
      </c>
      <c r="H10" s="1259">
        <f t="shared" si="0"/>
        <v>0</v>
      </c>
      <c r="I10" s="1259">
        <f t="shared" si="0"/>
        <v>4791.299999999999</v>
      </c>
      <c r="J10" s="1259">
        <f t="shared" si="0"/>
        <v>2055.3</v>
      </c>
      <c r="K10" s="1261">
        <f t="shared" si="0"/>
        <v>9324.599999999999</v>
      </c>
      <c r="L10" s="142"/>
      <c r="M10" s="1236" t="s">
        <v>2</v>
      </c>
      <c r="N10" s="1257">
        <f>SUM(O10:Y10)</f>
        <v>10790.300000000001</v>
      </c>
      <c r="O10" s="1250">
        <f aca="true" t="shared" si="1" ref="O10:X10">SUM(O13:O19)</f>
        <v>0</v>
      </c>
      <c r="P10" s="1250">
        <f t="shared" si="1"/>
        <v>2312.7</v>
      </c>
      <c r="Q10" s="1250">
        <f t="shared" si="1"/>
        <v>1378.8000000000002</v>
      </c>
      <c r="R10" s="1250">
        <f t="shared" si="1"/>
        <v>565.2</v>
      </c>
      <c r="S10" s="1250">
        <f t="shared" si="1"/>
        <v>1817.4</v>
      </c>
      <c r="T10" s="1250">
        <f t="shared" si="1"/>
        <v>253.7</v>
      </c>
      <c r="U10" s="1250">
        <f t="shared" si="1"/>
        <v>1834.1000000000001</v>
      </c>
      <c r="V10" s="1250">
        <f t="shared" si="1"/>
        <v>620.4</v>
      </c>
      <c r="W10" s="1250">
        <f t="shared" si="1"/>
        <v>1980.1000000000001</v>
      </c>
      <c r="X10" s="1250">
        <f t="shared" si="1"/>
        <v>0</v>
      </c>
      <c r="Y10" s="1248">
        <f>SUM(Y13:Y20)</f>
        <v>27.900000000000002</v>
      </c>
      <c r="Z10" s="143"/>
      <c r="AA10" s="1236" t="s">
        <v>2</v>
      </c>
      <c r="AB10" s="1238">
        <f>SUM(AC10:AL10)</f>
        <v>8159.7</v>
      </c>
      <c r="AC10" s="1238">
        <f aca="true" t="shared" si="2" ref="AC10:AL10">SUM(AC13:AC19)</f>
        <v>2614.8</v>
      </c>
      <c r="AD10" s="1238">
        <f t="shared" si="2"/>
        <v>0</v>
      </c>
      <c r="AE10" s="1238">
        <f t="shared" si="2"/>
        <v>333.1</v>
      </c>
      <c r="AF10" s="1238">
        <f t="shared" si="2"/>
        <v>0.8</v>
      </c>
      <c r="AG10" s="1238">
        <f t="shared" si="2"/>
        <v>0</v>
      </c>
      <c r="AH10" s="1238">
        <f t="shared" si="2"/>
        <v>171.9</v>
      </c>
      <c r="AI10" s="1238">
        <f t="shared" si="2"/>
        <v>4265.7</v>
      </c>
      <c r="AJ10" s="1238">
        <f t="shared" si="2"/>
        <v>0</v>
      </c>
      <c r="AK10" s="1238">
        <f t="shared" si="2"/>
        <v>150.5</v>
      </c>
      <c r="AL10" s="1248">
        <f t="shared" si="2"/>
        <v>622.9</v>
      </c>
      <c r="AM10" s="83"/>
      <c r="AN10" s="1236" t="s">
        <v>2</v>
      </c>
      <c r="AO10" s="1238">
        <f>SUM(AP10:AZ10)</f>
        <v>2500.7999999999997</v>
      </c>
      <c r="AP10" s="1238">
        <f>SUM(AP13:AP19)</f>
        <v>6.6</v>
      </c>
      <c r="AQ10" s="1238">
        <f>SUM(AQ13:AQ20)</f>
        <v>51.2</v>
      </c>
      <c r="AR10" s="1238">
        <f>SUM(AR13:AR19)</f>
        <v>574.8</v>
      </c>
      <c r="AS10" s="1238">
        <f>SUM(AS13:AS19)</f>
        <v>0</v>
      </c>
      <c r="AT10" s="1238">
        <f>SUM(AT13:AT19)</f>
        <v>0</v>
      </c>
      <c r="AU10" s="1238">
        <f>SUM(AU13:AU19)</f>
        <v>0</v>
      </c>
      <c r="AV10" s="1238">
        <f>SUM(AV13:AV19)</f>
        <v>22.800000000000004</v>
      </c>
      <c r="AW10" s="1238">
        <f>SUM(AW13:AW20)</f>
        <v>50.4</v>
      </c>
      <c r="AX10" s="1238">
        <f>SUM(AX13:AX20)</f>
        <v>635.8</v>
      </c>
      <c r="AY10" s="1238">
        <f>SUM(AY13:AY19)</f>
        <v>598.1999999999999</v>
      </c>
      <c r="AZ10" s="1256">
        <f>SUM(AZ13:AZ20)</f>
        <v>561</v>
      </c>
      <c r="BA10" s="136"/>
      <c r="BB10" s="1236" t="s">
        <v>2</v>
      </c>
      <c r="BC10" s="1238">
        <f aca="true" t="shared" si="3" ref="BC10:BH10">SUM(BC13:BC19)</f>
        <v>9426.599999999999</v>
      </c>
      <c r="BD10" s="1238">
        <f t="shared" si="3"/>
        <v>4211.4</v>
      </c>
      <c r="BE10" s="1238">
        <f t="shared" si="3"/>
        <v>162</v>
      </c>
      <c r="BF10" s="1238">
        <f t="shared" si="3"/>
        <v>1438.2</v>
      </c>
      <c r="BG10" s="1238">
        <f t="shared" si="3"/>
        <v>23.5</v>
      </c>
      <c r="BH10" s="1238">
        <f t="shared" si="3"/>
        <v>168.4</v>
      </c>
      <c r="BI10" s="1238">
        <f>SUM(BI13:BI20)</f>
        <v>752.6999999999999</v>
      </c>
      <c r="BJ10" s="1238">
        <f>SUM(BJ13:BJ19)</f>
        <v>1827.3</v>
      </c>
      <c r="BK10" s="1238">
        <f>SUM(BK13:BK20)</f>
        <v>159.10000000000002</v>
      </c>
      <c r="BL10" s="1238">
        <f>SUM(BL13:BL20)</f>
        <v>473.4</v>
      </c>
      <c r="BM10" s="1238">
        <f>SUM(BM13:BM20)</f>
        <v>172.4</v>
      </c>
      <c r="BN10" s="1256">
        <f>SUM(BN13:BN19)</f>
        <v>38.2</v>
      </c>
      <c r="BO10" s="143"/>
      <c r="BP10" s="1236" t="s">
        <v>2</v>
      </c>
      <c r="BQ10" s="1238">
        <f>SUM(BR10:CB10)</f>
        <v>59830.399999999994</v>
      </c>
      <c r="BR10" s="1238">
        <f>SUM(BR13:BR19)</f>
        <v>5443.1</v>
      </c>
      <c r="BS10" s="1238">
        <f>SUM(BS12:BS20)</f>
        <v>19.900000000000002</v>
      </c>
      <c r="BT10" s="1238">
        <f>SUM(BT13:BT20)</f>
        <v>8358.599999999999</v>
      </c>
      <c r="BU10" s="1238">
        <f aca="true" t="shared" si="4" ref="BU10:CB10">SUM(BU13:BU19)</f>
        <v>10641.500000000002</v>
      </c>
      <c r="BV10" s="1250">
        <f t="shared" si="4"/>
        <v>0</v>
      </c>
      <c r="BW10" s="1238">
        <f t="shared" si="4"/>
        <v>4502.7</v>
      </c>
      <c r="BX10" s="1250">
        <f t="shared" si="4"/>
        <v>74.8</v>
      </c>
      <c r="BY10" s="1250">
        <f t="shared" si="4"/>
        <v>0</v>
      </c>
      <c r="BZ10" s="1250">
        <f t="shared" si="4"/>
        <v>0</v>
      </c>
      <c r="CA10" s="1254">
        <f t="shared" si="4"/>
        <v>12985.3</v>
      </c>
      <c r="CB10" s="1255">
        <f t="shared" si="4"/>
        <v>17804.5</v>
      </c>
      <c r="CC10" s="143"/>
      <c r="CD10" s="1236" t="s">
        <v>2</v>
      </c>
      <c r="CE10" s="1238">
        <f aca="true" t="shared" si="5" ref="CE10:CO10">SUM(CE13:CE19)</f>
        <v>7051.799999999999</v>
      </c>
      <c r="CF10" s="1238">
        <f t="shared" si="5"/>
        <v>0</v>
      </c>
      <c r="CG10" s="1238">
        <f t="shared" si="5"/>
        <v>0</v>
      </c>
      <c r="CH10" s="1238">
        <f t="shared" si="5"/>
        <v>0</v>
      </c>
      <c r="CI10" s="1250">
        <f t="shared" si="5"/>
        <v>0</v>
      </c>
      <c r="CJ10" s="1238">
        <f t="shared" si="5"/>
        <v>4706</v>
      </c>
      <c r="CK10" s="1250">
        <f t="shared" si="5"/>
        <v>498.99999999999994</v>
      </c>
      <c r="CL10" s="1250">
        <f t="shared" si="5"/>
        <v>270.1</v>
      </c>
      <c r="CM10" s="1250">
        <f t="shared" si="5"/>
        <v>152.39999999999998</v>
      </c>
      <c r="CN10" s="1250">
        <f t="shared" si="5"/>
        <v>365.30000000000007</v>
      </c>
      <c r="CO10" s="1250">
        <f t="shared" si="5"/>
        <v>1009.9000000000001</v>
      </c>
      <c r="CP10" s="1248">
        <f>SUM(CP13:CP20)</f>
        <v>49.099999999999994</v>
      </c>
      <c r="CQ10" s="143"/>
      <c r="CR10" s="1236" t="s">
        <v>2</v>
      </c>
      <c r="CS10" s="1238">
        <f>SUM(CT10:DD10)</f>
        <v>5297</v>
      </c>
      <c r="CT10" s="1238">
        <f aca="true" t="shared" si="6" ref="CT10:DA10">SUM(CT13:CT19)</f>
        <v>466.20000000000005</v>
      </c>
      <c r="CU10" s="1238">
        <f t="shared" si="6"/>
        <v>489.9</v>
      </c>
      <c r="CV10" s="1238">
        <f t="shared" si="6"/>
        <v>0</v>
      </c>
      <c r="CW10" s="1250">
        <f t="shared" si="6"/>
        <v>1022.7000000000002</v>
      </c>
      <c r="CX10" s="1238">
        <f t="shared" si="6"/>
        <v>2.2</v>
      </c>
      <c r="CY10" s="1250">
        <f t="shared" si="6"/>
        <v>168.8</v>
      </c>
      <c r="CZ10" s="1250">
        <f t="shared" si="6"/>
        <v>2302.3</v>
      </c>
      <c r="DA10" s="1250">
        <f t="shared" si="6"/>
        <v>844.9000000000001</v>
      </c>
      <c r="DB10" s="1250">
        <v>0</v>
      </c>
      <c r="DC10" s="1250">
        <f>SUM(DC13:DC19)</f>
        <v>0</v>
      </c>
      <c r="DD10" s="1248">
        <f>SUM(DD13:DD19)</f>
        <v>0</v>
      </c>
      <c r="DE10" s="143"/>
      <c r="DF10" s="1236" t="s">
        <v>2</v>
      </c>
      <c r="DG10" s="1238">
        <f>SUM(DH10:DO10)</f>
        <v>20952.300000000003</v>
      </c>
      <c r="DH10" s="1238">
        <f aca="true" t="shared" si="7" ref="DH10:DO10">SUM(DH13:DH19)</f>
        <v>0</v>
      </c>
      <c r="DI10" s="1238">
        <f t="shared" si="7"/>
        <v>0</v>
      </c>
      <c r="DJ10" s="1238">
        <f t="shared" si="7"/>
        <v>47.6</v>
      </c>
      <c r="DK10" s="1250">
        <f t="shared" si="7"/>
        <v>0</v>
      </c>
      <c r="DL10" s="1238">
        <f t="shared" si="7"/>
        <v>1758.6</v>
      </c>
      <c r="DM10" s="1250">
        <f t="shared" si="7"/>
        <v>0</v>
      </c>
      <c r="DN10" s="1250">
        <f t="shared" si="7"/>
        <v>0</v>
      </c>
      <c r="DO10" s="1248">
        <f t="shared" si="7"/>
        <v>19146.100000000002</v>
      </c>
      <c r="DP10" s="144"/>
      <c r="DQ10" s="144"/>
      <c r="DR10" s="1236" t="s">
        <v>2</v>
      </c>
      <c r="DS10" s="1238">
        <f>SUM(DT10:ED10)</f>
        <v>13764.000000000002</v>
      </c>
      <c r="DT10" s="1250">
        <f>SUM(DT13:DT19)</f>
        <v>1856.3</v>
      </c>
      <c r="DU10" s="1250">
        <f>SUM(DU13:DU19)</f>
        <v>2385.7999999999997</v>
      </c>
      <c r="DV10" s="1250">
        <f>SUM(DV13:DV19)</f>
        <v>2182.3999999999996</v>
      </c>
      <c r="DW10" s="1250">
        <f>SUM(DW13:DW20)</f>
        <v>69.5</v>
      </c>
      <c r="DX10" s="1250">
        <f>SUM(DX13:DX20)</f>
        <v>829.3</v>
      </c>
      <c r="DY10" s="1250">
        <f>SUM(DY13:DY19)</f>
        <v>160.2</v>
      </c>
      <c r="DZ10" s="1250">
        <f>SUM(DZ13:DZ19)</f>
        <v>4342.200000000001</v>
      </c>
      <c r="EA10" s="1250">
        <f>SUM(EA13:EA19)</f>
        <v>935.7</v>
      </c>
      <c r="EB10" s="1250">
        <f>SUM(EB13:EB20)</f>
        <v>1002.5999999999999</v>
      </c>
      <c r="EC10" s="1250">
        <f>SUM(EC13:EC19)</f>
        <v>0</v>
      </c>
      <c r="ED10" s="1248">
        <f>SUM(ED13:ED19)</f>
        <v>0</v>
      </c>
      <c r="EE10" s="143"/>
      <c r="EF10" s="1236" t="s">
        <v>2</v>
      </c>
      <c r="EG10" s="1238">
        <f>SUM(EH10:ER10)</f>
        <v>2949.4</v>
      </c>
      <c r="EH10" s="1250">
        <f>SUM(EH13:EH19)</f>
        <v>159.5</v>
      </c>
      <c r="EI10" s="1250">
        <f>SUM(EI13:EI19)</f>
        <v>58.5</v>
      </c>
      <c r="EJ10" s="1250">
        <f>SUM(EJ13:EJ19)</f>
        <v>1560.5</v>
      </c>
      <c r="EK10" s="1250">
        <f>SUM(EK13:EK19)</f>
        <v>0</v>
      </c>
      <c r="EL10" s="1250">
        <f>SUM(EL13:EL19)</f>
        <v>0</v>
      </c>
      <c r="EM10" s="1250">
        <f>SUM(EM12:EM20)</f>
        <v>0</v>
      </c>
      <c r="EN10" s="1250">
        <f>SUM(EN13:EN19)</f>
        <v>0</v>
      </c>
      <c r="EO10" s="1250">
        <f>SUM(EO13:EO19)</f>
        <v>750.8</v>
      </c>
      <c r="EP10" s="1250">
        <f>SUM(EP13:EP19)</f>
        <v>0</v>
      </c>
      <c r="EQ10" s="1250">
        <f>SUM(EQ13:EQ19)</f>
        <v>8.399999999999999</v>
      </c>
      <c r="ER10" s="1248">
        <f>SUM(ER13:ER19)</f>
        <v>411.7</v>
      </c>
      <c r="EU10" s="1236" t="s">
        <v>2</v>
      </c>
      <c r="EV10" s="1238">
        <f>SUM(EW10:FA10)</f>
        <v>170.60000000000002</v>
      </c>
      <c r="EW10" s="1250">
        <f>SUM(EW13:EW19)</f>
        <v>0</v>
      </c>
      <c r="EX10" s="1250">
        <f>SUM(EX13:EX19)</f>
        <v>0</v>
      </c>
      <c r="EY10" s="1250">
        <f>SUM(EY13:EY19)</f>
        <v>128.8</v>
      </c>
      <c r="EZ10" s="1250">
        <f>SUM(EZ13:EZ19)</f>
        <v>41.800000000000004</v>
      </c>
      <c r="FA10" s="1248">
        <f>SUM(FA13:FA19)</f>
        <v>0</v>
      </c>
    </row>
    <row r="11" spans="1:157" ht="18" customHeight="1">
      <c r="A11" s="1237"/>
      <c r="B11" s="1265"/>
      <c r="C11" s="1251"/>
      <c r="D11" s="1260"/>
      <c r="E11" s="1260"/>
      <c r="F11" s="1260"/>
      <c r="G11" s="1260"/>
      <c r="H11" s="1260"/>
      <c r="I11" s="1260"/>
      <c r="J11" s="1260"/>
      <c r="K11" s="1262"/>
      <c r="M11" s="1241"/>
      <c r="N11" s="1258"/>
      <c r="O11" s="1239"/>
      <c r="P11" s="1239"/>
      <c r="Q11" s="1239"/>
      <c r="R11" s="1239"/>
      <c r="S11" s="1239"/>
      <c r="T11" s="1239"/>
      <c r="U11" s="1239"/>
      <c r="V11" s="1239"/>
      <c r="W11" s="1239"/>
      <c r="X11" s="1239"/>
      <c r="Y11" s="1249"/>
      <c r="Z11" s="143"/>
      <c r="AA11" s="1237"/>
      <c r="AB11" s="1239"/>
      <c r="AC11" s="1251"/>
      <c r="AD11" s="1251"/>
      <c r="AE11" s="1251"/>
      <c r="AF11" s="1251"/>
      <c r="AG11" s="1251"/>
      <c r="AH11" s="1251"/>
      <c r="AI11" s="1251"/>
      <c r="AJ11" s="1251"/>
      <c r="AK11" s="1251"/>
      <c r="AL11" s="1249"/>
      <c r="AM11" s="84"/>
      <c r="AN11" s="1237"/>
      <c r="AO11" s="1239"/>
      <c r="AP11" s="1251"/>
      <c r="AQ11" s="1251"/>
      <c r="AR11" s="1251"/>
      <c r="AS11" s="1251"/>
      <c r="AT11" s="1239"/>
      <c r="AU11" s="1251"/>
      <c r="AV11" s="1251"/>
      <c r="AW11" s="1251"/>
      <c r="AX11" s="1239"/>
      <c r="AY11" s="1239"/>
      <c r="AZ11" s="1249"/>
      <c r="BA11" s="145"/>
      <c r="BB11" s="1237"/>
      <c r="BC11" s="1251"/>
      <c r="BD11" s="1251"/>
      <c r="BE11" s="1251"/>
      <c r="BF11" s="1251"/>
      <c r="BG11" s="1251"/>
      <c r="BH11" s="1251"/>
      <c r="BI11" s="1251"/>
      <c r="BJ11" s="1251"/>
      <c r="BK11" s="1251"/>
      <c r="BL11" s="1251"/>
      <c r="BM11" s="1251"/>
      <c r="BN11" s="1253"/>
      <c r="BO11" s="143"/>
      <c r="BP11" s="1237"/>
      <c r="BQ11" s="1239"/>
      <c r="BR11" s="1251"/>
      <c r="BS11" s="1251"/>
      <c r="BT11" s="1251"/>
      <c r="BU11" s="1251"/>
      <c r="BV11" s="1239"/>
      <c r="BW11" s="1239"/>
      <c r="BX11" s="1239"/>
      <c r="BY11" s="1239"/>
      <c r="BZ11" s="1239"/>
      <c r="CA11" s="1239"/>
      <c r="CB11" s="1249"/>
      <c r="CC11" s="143"/>
      <c r="CD11" s="1237"/>
      <c r="CE11" s="1239"/>
      <c r="CF11" s="1251"/>
      <c r="CG11" s="1251"/>
      <c r="CH11" s="1251"/>
      <c r="CI11" s="1239"/>
      <c r="CJ11" s="1239"/>
      <c r="CK11" s="1239"/>
      <c r="CL11" s="1239"/>
      <c r="CM11" s="1239"/>
      <c r="CN11" s="1239"/>
      <c r="CO11" s="1239"/>
      <c r="CP11" s="1249"/>
      <c r="CQ11" s="143"/>
      <c r="CR11" s="1237"/>
      <c r="CS11" s="1239"/>
      <c r="CT11" s="1251"/>
      <c r="CU11" s="1251"/>
      <c r="CV11" s="1251"/>
      <c r="CW11" s="1239"/>
      <c r="CX11" s="1239"/>
      <c r="CY11" s="1239"/>
      <c r="CZ11" s="1239"/>
      <c r="DA11" s="1239"/>
      <c r="DB11" s="1239"/>
      <c r="DC11" s="1239"/>
      <c r="DD11" s="1249"/>
      <c r="DE11" s="143"/>
      <c r="DF11" s="1237"/>
      <c r="DG11" s="1239"/>
      <c r="DH11" s="1251"/>
      <c r="DI11" s="1251"/>
      <c r="DJ11" s="1251"/>
      <c r="DK11" s="1239"/>
      <c r="DL11" s="1239"/>
      <c r="DM11" s="1239"/>
      <c r="DN11" s="1239"/>
      <c r="DO11" s="1249"/>
      <c r="DP11" s="145"/>
      <c r="DQ11" s="145"/>
      <c r="DR11" s="1237"/>
      <c r="DS11" s="1239"/>
      <c r="DT11" s="1251"/>
      <c r="DU11" s="1251"/>
      <c r="DV11" s="1251"/>
      <c r="DW11" s="1251"/>
      <c r="DX11" s="1251"/>
      <c r="DY11" s="1251"/>
      <c r="DZ11" s="1251"/>
      <c r="EA11" s="1251"/>
      <c r="EB11" s="1239"/>
      <c r="EC11" s="1251"/>
      <c r="ED11" s="1253"/>
      <c r="EE11" s="143"/>
      <c r="EF11" s="1237"/>
      <c r="EG11" s="1239"/>
      <c r="EH11" s="1251"/>
      <c r="EI11" s="1251"/>
      <c r="EJ11" s="1251"/>
      <c r="EK11" s="1251"/>
      <c r="EL11" s="1251"/>
      <c r="EM11" s="1251"/>
      <c r="EN11" s="1239"/>
      <c r="EO11" s="1239"/>
      <c r="EP11" s="1239"/>
      <c r="EQ11" s="1239"/>
      <c r="ER11" s="1249"/>
      <c r="EU11" s="1237"/>
      <c r="EV11" s="1239"/>
      <c r="EW11" s="1251"/>
      <c r="EX11" s="1251"/>
      <c r="EY11" s="1251"/>
      <c r="EZ11" s="1251"/>
      <c r="FA11" s="1249"/>
    </row>
    <row r="12" spans="1:157" ht="18" customHeight="1">
      <c r="A12" s="108"/>
      <c r="B12" s="86"/>
      <c r="C12" s="146"/>
      <c r="D12" s="147"/>
      <c r="E12" s="147"/>
      <c r="F12" s="147"/>
      <c r="G12" s="147"/>
      <c r="H12" s="147"/>
      <c r="I12" s="147"/>
      <c r="J12" s="147"/>
      <c r="K12" s="148"/>
      <c r="M12" s="106"/>
      <c r="N12" s="149"/>
      <c r="O12" s="150"/>
      <c r="P12" s="150"/>
      <c r="Q12" s="150"/>
      <c r="R12" s="150"/>
      <c r="S12" s="150"/>
      <c r="T12" s="150"/>
      <c r="U12" s="150"/>
      <c r="V12" s="150"/>
      <c r="W12" s="151"/>
      <c r="X12" s="152"/>
      <c r="Y12" s="153"/>
      <c r="Z12" s="154"/>
      <c r="AA12" s="108"/>
      <c r="AB12" s="110"/>
      <c r="AC12" s="147"/>
      <c r="AD12" s="87"/>
      <c r="AE12" s="147"/>
      <c r="AF12" s="87"/>
      <c r="AG12" s="87"/>
      <c r="AH12" s="87"/>
      <c r="AI12" s="87"/>
      <c r="AJ12" s="87"/>
      <c r="AK12" s="87"/>
      <c r="AL12" s="155"/>
      <c r="AM12" s="154"/>
      <c r="AN12" s="82"/>
      <c r="AO12" s="86"/>
      <c r="AP12" s="147"/>
      <c r="AQ12" s="147"/>
      <c r="AR12" s="147"/>
      <c r="AS12" s="147"/>
      <c r="AT12" s="156"/>
      <c r="AU12" s="147"/>
      <c r="AV12" s="147"/>
      <c r="AW12" s="87"/>
      <c r="AX12" s="156"/>
      <c r="AY12" s="156"/>
      <c r="AZ12" s="153"/>
      <c r="BA12" s="145"/>
      <c r="BB12" s="108"/>
      <c r="BC12" s="146"/>
      <c r="BD12" s="147"/>
      <c r="BE12" s="87"/>
      <c r="BF12" s="87"/>
      <c r="BG12" s="87"/>
      <c r="BH12" s="87"/>
      <c r="BI12" s="87"/>
      <c r="BJ12" s="87"/>
      <c r="BK12" s="87"/>
      <c r="BL12" s="87"/>
      <c r="BM12" s="87"/>
      <c r="BN12" s="157"/>
      <c r="BO12" s="154"/>
      <c r="BP12" s="108"/>
      <c r="BQ12" s="158"/>
      <c r="BR12" s="87"/>
      <c r="BS12" s="87"/>
      <c r="BT12" s="87"/>
      <c r="BU12" s="87"/>
      <c r="BV12" s="87"/>
      <c r="BW12" s="87"/>
      <c r="BX12" s="87"/>
      <c r="BY12" s="87"/>
      <c r="BZ12" s="87"/>
      <c r="CA12" s="159"/>
      <c r="CB12" s="155"/>
      <c r="CC12" s="154"/>
      <c r="CD12" s="82"/>
      <c r="CE12" s="158"/>
      <c r="CF12" s="87"/>
      <c r="CG12" s="87"/>
      <c r="CH12" s="160"/>
      <c r="CI12" s="161"/>
      <c r="CJ12" s="161"/>
      <c r="CK12" s="160"/>
      <c r="CL12" s="160"/>
      <c r="CM12" s="160"/>
      <c r="CN12" s="160"/>
      <c r="CO12" s="162"/>
      <c r="CP12" s="163"/>
      <c r="CQ12" s="99"/>
      <c r="CR12" s="108"/>
      <c r="CS12" s="158"/>
      <c r="CT12" s="87"/>
      <c r="CU12" s="147"/>
      <c r="CV12" s="87"/>
      <c r="CW12" s="87"/>
      <c r="CX12" s="87"/>
      <c r="CY12" s="87"/>
      <c r="CZ12" s="87"/>
      <c r="DA12" s="87"/>
      <c r="DB12" s="87"/>
      <c r="DC12" s="87"/>
      <c r="DD12" s="155"/>
      <c r="DE12" s="154"/>
      <c r="DF12" s="108"/>
      <c r="DG12" s="158"/>
      <c r="DH12" s="87"/>
      <c r="DI12" s="147"/>
      <c r="DJ12" s="87"/>
      <c r="DK12" s="87"/>
      <c r="DL12" s="87"/>
      <c r="DM12" s="87"/>
      <c r="DN12" s="87"/>
      <c r="DO12" s="164"/>
      <c r="DP12" s="99"/>
      <c r="DQ12" s="99"/>
      <c r="DR12" s="108"/>
      <c r="DS12" s="158"/>
      <c r="DT12" s="87"/>
      <c r="DU12" s="86"/>
      <c r="DV12" s="86"/>
      <c r="DW12" s="87"/>
      <c r="DX12" s="87"/>
      <c r="DY12" s="87"/>
      <c r="DZ12" s="87"/>
      <c r="EA12" s="87"/>
      <c r="EB12" s="165"/>
      <c r="EC12" s="147"/>
      <c r="ED12" s="148"/>
      <c r="EE12" s="84"/>
      <c r="EF12" s="108"/>
      <c r="EG12" s="158"/>
      <c r="EH12" s="87"/>
      <c r="EI12" s="147"/>
      <c r="EJ12" s="147"/>
      <c r="EK12" s="87"/>
      <c r="EL12" s="87"/>
      <c r="EM12" s="87"/>
      <c r="EN12" s="165"/>
      <c r="EO12" s="87"/>
      <c r="EP12" s="87"/>
      <c r="EQ12" s="87"/>
      <c r="ER12" s="90"/>
      <c r="EU12" s="108"/>
      <c r="EV12" s="158"/>
      <c r="EW12" s="87"/>
      <c r="EX12" s="147"/>
      <c r="EY12" s="147"/>
      <c r="EZ12" s="87"/>
      <c r="FA12" s="90"/>
    </row>
    <row r="13" spans="1:157" ht="18" customHeight="1">
      <c r="A13" s="106" t="s">
        <v>47</v>
      </c>
      <c r="B13" s="109">
        <f>+C13+N13+AB13+AO13+BC13+BQ13+CE13+CS13+DG13+DS13+EG13+EV13</f>
        <v>32380.6</v>
      </c>
      <c r="C13" s="86">
        <f>SUM(D13:K13)</f>
        <v>4113.9</v>
      </c>
      <c r="D13" s="150">
        <v>956.2</v>
      </c>
      <c r="E13" s="166">
        <v>0.1</v>
      </c>
      <c r="F13" s="150">
        <v>14.5</v>
      </c>
      <c r="G13" s="150">
        <v>176.49999999999997</v>
      </c>
      <c r="H13" s="166">
        <v>0</v>
      </c>
      <c r="I13" s="150">
        <v>1039.4</v>
      </c>
      <c r="J13" s="150">
        <v>229</v>
      </c>
      <c r="K13" s="167">
        <v>1698.2</v>
      </c>
      <c r="L13" s="168"/>
      <c r="M13" s="106" t="s">
        <v>47</v>
      </c>
      <c r="N13" s="95">
        <f>SUM(O13:Y13)</f>
        <v>2511.5000000000005</v>
      </c>
      <c r="O13" s="166">
        <v>0</v>
      </c>
      <c r="P13" s="150">
        <v>466.7</v>
      </c>
      <c r="Q13" s="150">
        <v>343.40000000000003</v>
      </c>
      <c r="R13" s="150">
        <v>118.6</v>
      </c>
      <c r="S13" s="150">
        <v>213.10000000000002</v>
      </c>
      <c r="T13" s="166">
        <v>60.499999999999986</v>
      </c>
      <c r="U13" s="150">
        <v>537.5</v>
      </c>
      <c r="V13" s="95">
        <v>131.7</v>
      </c>
      <c r="W13" s="150">
        <v>634.2</v>
      </c>
      <c r="X13" s="166">
        <v>0</v>
      </c>
      <c r="Y13" s="167">
        <v>5.8</v>
      </c>
      <c r="Z13" s="94"/>
      <c r="AA13" s="106" t="s">
        <v>47</v>
      </c>
      <c r="AB13" s="86">
        <f>SUM(AC13:AL13)</f>
        <v>1613.5</v>
      </c>
      <c r="AC13" s="150">
        <v>480.6000000000001</v>
      </c>
      <c r="AD13" s="166">
        <v>0</v>
      </c>
      <c r="AE13" s="150">
        <v>32.7</v>
      </c>
      <c r="AF13" s="166">
        <v>0.1</v>
      </c>
      <c r="AG13" s="150">
        <v>0</v>
      </c>
      <c r="AH13" s="150">
        <v>38.900000000000006</v>
      </c>
      <c r="AI13" s="150">
        <v>622.9</v>
      </c>
      <c r="AJ13" s="150">
        <v>0</v>
      </c>
      <c r="AK13" s="150">
        <v>48.1</v>
      </c>
      <c r="AL13" s="167">
        <v>390.2</v>
      </c>
      <c r="AM13" s="94"/>
      <c r="AN13" s="106" t="s">
        <v>47</v>
      </c>
      <c r="AO13" s="86">
        <f>SUM(AP13:AZ13)</f>
        <v>764.8</v>
      </c>
      <c r="AP13" s="150">
        <v>0</v>
      </c>
      <c r="AQ13" s="150">
        <v>11</v>
      </c>
      <c r="AR13" s="150">
        <v>139.5</v>
      </c>
      <c r="AS13" s="150">
        <v>0</v>
      </c>
      <c r="AT13" s="150">
        <v>0</v>
      </c>
      <c r="AU13" s="150">
        <v>0</v>
      </c>
      <c r="AV13" s="166">
        <v>1.7</v>
      </c>
      <c r="AW13" s="150">
        <v>15.600000000000001</v>
      </c>
      <c r="AX13" s="150">
        <v>360.4</v>
      </c>
      <c r="AY13" s="150">
        <v>139.1</v>
      </c>
      <c r="AZ13" s="155">
        <v>97.5</v>
      </c>
      <c r="BA13" s="142"/>
      <c r="BB13" s="106" t="s">
        <v>47</v>
      </c>
      <c r="BC13" s="86">
        <f>SUM(BD13:BN13)</f>
        <v>1824.8</v>
      </c>
      <c r="BD13" s="150">
        <v>967.0000000000001</v>
      </c>
      <c r="BE13" s="150">
        <v>0</v>
      </c>
      <c r="BF13" s="150">
        <v>114.9</v>
      </c>
      <c r="BG13" s="150">
        <v>4.5</v>
      </c>
      <c r="BH13" s="150">
        <v>12.5</v>
      </c>
      <c r="BI13" s="150">
        <v>254.7</v>
      </c>
      <c r="BJ13" s="150">
        <v>314.3</v>
      </c>
      <c r="BK13" s="150">
        <v>36.2</v>
      </c>
      <c r="BL13" s="150">
        <v>106.6</v>
      </c>
      <c r="BM13" s="150">
        <v>5.6</v>
      </c>
      <c r="BN13" s="169">
        <v>8.500000000000002</v>
      </c>
      <c r="BO13" s="170"/>
      <c r="BP13" s="106" t="s">
        <v>47</v>
      </c>
      <c r="BQ13" s="86">
        <f>SUM(BR13:CB13)</f>
        <v>9820.1</v>
      </c>
      <c r="BR13" s="150">
        <v>1034.3</v>
      </c>
      <c r="BS13" s="171">
        <v>9.700000000000003</v>
      </c>
      <c r="BT13" s="150">
        <v>762.9</v>
      </c>
      <c r="BU13" s="166">
        <v>1420.9000000000003</v>
      </c>
      <c r="BV13" s="150">
        <v>0</v>
      </c>
      <c r="BW13" s="166">
        <v>1220.6</v>
      </c>
      <c r="BX13" s="150">
        <v>0</v>
      </c>
      <c r="BY13" s="166">
        <v>0</v>
      </c>
      <c r="BZ13" s="166">
        <v>0</v>
      </c>
      <c r="CA13" s="172">
        <v>4688.3</v>
      </c>
      <c r="CB13" s="155">
        <v>683.3999999999999</v>
      </c>
      <c r="CC13" s="154"/>
      <c r="CD13" s="106" t="s">
        <v>47</v>
      </c>
      <c r="CE13" s="86">
        <f>SUM(CF13:CP13)</f>
        <v>1305.1999999999998</v>
      </c>
      <c r="CF13" s="166">
        <v>0</v>
      </c>
      <c r="CG13" s="166">
        <v>0</v>
      </c>
      <c r="CH13" s="166">
        <v>0</v>
      </c>
      <c r="CI13" s="150">
        <v>0</v>
      </c>
      <c r="CJ13" s="150">
        <v>924.3999999999999</v>
      </c>
      <c r="CK13" s="150">
        <v>71.60000000000001</v>
      </c>
      <c r="CL13" s="150">
        <v>54.5</v>
      </c>
      <c r="CM13" s="150">
        <v>49.599999999999994</v>
      </c>
      <c r="CN13" s="166">
        <v>90.90000000000002</v>
      </c>
      <c r="CO13" s="159">
        <v>100.60000000000001</v>
      </c>
      <c r="CP13" s="169">
        <v>13.600000000000001</v>
      </c>
      <c r="CQ13" s="170"/>
      <c r="CR13" s="106" t="s">
        <v>47</v>
      </c>
      <c r="CS13" s="86">
        <f>SUM(CT13:DD13)</f>
        <v>2370.9</v>
      </c>
      <c r="CT13" s="166">
        <v>42.699999999999996</v>
      </c>
      <c r="CU13" s="166">
        <v>484.4</v>
      </c>
      <c r="CV13" s="166">
        <v>0</v>
      </c>
      <c r="CW13" s="166">
        <v>856.1000000000001</v>
      </c>
      <c r="CX13" s="166">
        <v>0</v>
      </c>
      <c r="CY13" s="150">
        <v>45.2</v>
      </c>
      <c r="CZ13" s="150">
        <v>563.5</v>
      </c>
      <c r="DA13" s="150">
        <v>186.4</v>
      </c>
      <c r="DB13" s="150">
        <v>192.6</v>
      </c>
      <c r="DC13" s="166">
        <v>0</v>
      </c>
      <c r="DD13" s="169">
        <v>0</v>
      </c>
      <c r="DE13" s="170"/>
      <c r="DF13" s="106" t="s">
        <v>47</v>
      </c>
      <c r="DG13" s="86">
        <f>SUM(DH13:DO13)</f>
        <v>4321.2</v>
      </c>
      <c r="DH13" s="150">
        <v>0</v>
      </c>
      <c r="DI13" s="150">
        <v>0</v>
      </c>
      <c r="DJ13" s="150">
        <v>47.6</v>
      </c>
      <c r="DK13" s="166">
        <v>0</v>
      </c>
      <c r="DL13" s="150">
        <v>341.6</v>
      </c>
      <c r="DM13" s="150">
        <v>0</v>
      </c>
      <c r="DN13" s="150">
        <v>0</v>
      </c>
      <c r="DO13" s="173">
        <v>3932</v>
      </c>
      <c r="DP13" s="99"/>
      <c r="DQ13" s="99"/>
      <c r="DR13" s="106" t="s">
        <v>47</v>
      </c>
      <c r="DS13" s="86">
        <f>SUM(DT13:ED13)</f>
        <v>3043.1000000000004</v>
      </c>
      <c r="DT13" s="87">
        <v>375.8</v>
      </c>
      <c r="DU13" s="87">
        <v>555.3999999999999</v>
      </c>
      <c r="DV13" s="87">
        <v>462.40000000000003</v>
      </c>
      <c r="DW13" s="87">
        <v>15.4</v>
      </c>
      <c r="DX13" s="87">
        <v>145.5</v>
      </c>
      <c r="DY13" s="87">
        <v>38.5</v>
      </c>
      <c r="DZ13" s="87">
        <v>1049.3000000000002</v>
      </c>
      <c r="EA13" s="87">
        <v>196.9</v>
      </c>
      <c r="EB13" s="87">
        <v>203.89999999999998</v>
      </c>
      <c r="EC13" s="174">
        <v>0</v>
      </c>
      <c r="ED13" s="175">
        <v>0</v>
      </c>
      <c r="EE13" s="176"/>
      <c r="EF13" s="106" t="s">
        <v>47</v>
      </c>
      <c r="EG13" s="86">
        <f>SUM(EH13:ER13)</f>
        <v>631</v>
      </c>
      <c r="EH13" s="87">
        <v>39.099999999999994</v>
      </c>
      <c r="EI13" s="87">
        <v>12.5</v>
      </c>
      <c r="EJ13" s="150">
        <v>368.5</v>
      </c>
      <c r="EK13" s="174">
        <v>0</v>
      </c>
      <c r="EL13" s="174">
        <v>0</v>
      </c>
      <c r="EM13" s="174">
        <v>0</v>
      </c>
      <c r="EN13" s="174">
        <v>0</v>
      </c>
      <c r="EO13" s="150">
        <v>131.10000000000002</v>
      </c>
      <c r="EP13" s="87">
        <v>0</v>
      </c>
      <c r="EQ13" s="150">
        <v>0</v>
      </c>
      <c r="ER13" s="167">
        <v>79.8</v>
      </c>
      <c r="EU13" s="106" t="s">
        <v>47</v>
      </c>
      <c r="EV13" s="86">
        <f>SUM(EW13:FA13)</f>
        <v>60.599999999999994</v>
      </c>
      <c r="EW13" s="87">
        <v>0</v>
      </c>
      <c r="EX13" s="87">
        <v>0</v>
      </c>
      <c r="EY13" s="150">
        <v>50.3</v>
      </c>
      <c r="EZ13" s="174">
        <v>10.3</v>
      </c>
      <c r="FA13" s="167">
        <v>0</v>
      </c>
    </row>
    <row r="14" spans="1:157" ht="18" customHeight="1">
      <c r="A14" s="106"/>
      <c r="B14" s="109"/>
      <c r="C14" s="86"/>
      <c r="D14" s="150"/>
      <c r="E14" s="150"/>
      <c r="F14" s="150"/>
      <c r="G14" s="150"/>
      <c r="H14" s="166"/>
      <c r="I14" s="150"/>
      <c r="J14" s="150"/>
      <c r="K14" s="167"/>
      <c r="M14" s="106"/>
      <c r="N14" s="95"/>
      <c r="O14" s="150"/>
      <c r="P14" s="150"/>
      <c r="Q14" s="150"/>
      <c r="R14" s="150"/>
      <c r="S14" s="150"/>
      <c r="T14" s="150"/>
      <c r="U14" s="150"/>
      <c r="V14" s="95"/>
      <c r="W14" s="150"/>
      <c r="X14" s="150"/>
      <c r="Y14" s="155"/>
      <c r="Z14" s="154"/>
      <c r="AA14" s="106"/>
      <c r="AB14" s="86"/>
      <c r="AC14" s="150"/>
      <c r="AD14" s="150"/>
      <c r="AE14" s="150"/>
      <c r="AF14" s="150"/>
      <c r="AG14" s="150"/>
      <c r="AH14" s="150"/>
      <c r="AI14" s="150"/>
      <c r="AJ14" s="150"/>
      <c r="AK14" s="150"/>
      <c r="AL14" s="155"/>
      <c r="AM14" s="154"/>
      <c r="AN14" s="106"/>
      <c r="AO14" s="86"/>
      <c r="AP14" s="150"/>
      <c r="AQ14" s="150"/>
      <c r="AR14" s="150"/>
      <c r="AS14" s="150"/>
      <c r="AT14" s="159"/>
      <c r="AU14" s="150"/>
      <c r="AV14" s="150"/>
      <c r="AW14" s="150"/>
      <c r="AX14" s="159"/>
      <c r="AY14" s="159"/>
      <c r="AZ14" s="155"/>
      <c r="BA14" s="142"/>
      <c r="BB14" s="106"/>
      <c r="BC14" s="86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5"/>
      <c r="BO14" s="154"/>
      <c r="BP14" s="106"/>
      <c r="BQ14" s="158"/>
      <c r="BR14" s="150"/>
      <c r="BS14" s="150"/>
      <c r="BT14" s="150"/>
      <c r="BU14" s="150"/>
      <c r="BV14" s="150"/>
      <c r="BW14" s="150"/>
      <c r="BX14" s="177"/>
      <c r="BY14" s="177"/>
      <c r="BZ14" s="150"/>
      <c r="CA14" s="159"/>
      <c r="CB14" s="155"/>
      <c r="CC14" s="154"/>
      <c r="CD14" s="106"/>
      <c r="CE14" s="158"/>
      <c r="CF14" s="150"/>
      <c r="CG14" s="150"/>
      <c r="CH14" s="150"/>
      <c r="CI14" s="150"/>
      <c r="CJ14" s="150"/>
      <c r="CK14" s="177"/>
      <c r="CL14" s="177"/>
      <c r="CM14" s="177"/>
      <c r="CN14" s="150"/>
      <c r="CO14" s="159"/>
      <c r="CP14" s="167"/>
      <c r="CQ14" s="94"/>
      <c r="CR14" s="106"/>
      <c r="CS14" s="158"/>
      <c r="CT14" s="150"/>
      <c r="CU14" s="150"/>
      <c r="CV14" s="150"/>
      <c r="CW14" s="150"/>
      <c r="CX14" s="150"/>
      <c r="CY14" s="177"/>
      <c r="CZ14" s="177"/>
      <c r="DA14" s="177"/>
      <c r="DB14" s="177"/>
      <c r="DC14" s="150"/>
      <c r="DD14" s="167"/>
      <c r="DE14" s="94"/>
      <c r="DF14" s="106"/>
      <c r="DG14" s="158"/>
      <c r="DH14" s="150"/>
      <c r="DI14" s="166"/>
      <c r="DJ14" s="150"/>
      <c r="DK14" s="150"/>
      <c r="DL14" s="150"/>
      <c r="DM14" s="177"/>
      <c r="DN14" s="177"/>
      <c r="DO14" s="178"/>
      <c r="DP14" s="99"/>
      <c r="DQ14" s="99"/>
      <c r="DR14" s="106"/>
      <c r="DS14" s="158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90"/>
      <c r="EE14" s="84"/>
      <c r="EF14" s="106"/>
      <c r="EG14" s="158"/>
      <c r="EH14" s="87"/>
      <c r="EI14" s="150"/>
      <c r="EJ14" s="150"/>
      <c r="EK14" s="87"/>
      <c r="EL14" s="87"/>
      <c r="EM14" s="87"/>
      <c r="EN14" s="150"/>
      <c r="EO14" s="150"/>
      <c r="EP14" s="150"/>
      <c r="EQ14" s="150"/>
      <c r="ER14" s="167"/>
      <c r="EU14" s="106"/>
      <c r="EV14" s="158"/>
      <c r="EW14" s="87"/>
      <c r="EX14" s="150"/>
      <c r="EY14" s="150"/>
      <c r="EZ14" s="87"/>
      <c r="FA14" s="167"/>
    </row>
    <row r="15" spans="1:157" ht="18" customHeight="1">
      <c r="A15" s="106" t="s">
        <v>48</v>
      </c>
      <c r="B15" s="109">
        <f>+C15+N15+AB15+AO15+BC15+BQ15+CE15+CS15+DG15+DS15+EG15+EV15</f>
        <v>32595.800000000003</v>
      </c>
      <c r="C15" s="86">
        <f>SUM(D15:K15)</f>
        <v>5532.200000000001</v>
      </c>
      <c r="D15" s="150">
        <v>1803.1000000000001</v>
      </c>
      <c r="E15" s="166">
        <v>0.1</v>
      </c>
      <c r="F15" s="150">
        <v>111.2</v>
      </c>
      <c r="G15" s="150">
        <v>111.2</v>
      </c>
      <c r="H15" s="166">
        <v>0</v>
      </c>
      <c r="I15" s="150">
        <v>1665.5</v>
      </c>
      <c r="J15" s="150">
        <v>192.60000000000002</v>
      </c>
      <c r="K15" s="167">
        <v>1648.5</v>
      </c>
      <c r="M15" s="106" t="s">
        <v>48</v>
      </c>
      <c r="N15" s="95">
        <f>SUM(O15:Y15)</f>
        <v>2596.3</v>
      </c>
      <c r="O15" s="166">
        <v>0</v>
      </c>
      <c r="P15" s="150">
        <v>550.6</v>
      </c>
      <c r="Q15" s="150">
        <v>327.79999999999995</v>
      </c>
      <c r="R15" s="150">
        <v>98.7</v>
      </c>
      <c r="S15" s="150">
        <v>603.3</v>
      </c>
      <c r="T15" s="166">
        <v>59</v>
      </c>
      <c r="U15" s="150">
        <v>706.2</v>
      </c>
      <c r="V15" s="95">
        <v>141.2</v>
      </c>
      <c r="W15" s="150">
        <v>104.30000000000001</v>
      </c>
      <c r="X15" s="166">
        <v>0</v>
      </c>
      <c r="Y15" s="167">
        <v>5.2</v>
      </c>
      <c r="Z15" s="94"/>
      <c r="AA15" s="106" t="s">
        <v>48</v>
      </c>
      <c r="AB15" s="86">
        <f>SUM(AC15:AL15)</f>
        <v>2029</v>
      </c>
      <c r="AC15" s="150">
        <v>499.1</v>
      </c>
      <c r="AD15" s="166">
        <v>0</v>
      </c>
      <c r="AE15" s="166">
        <v>14</v>
      </c>
      <c r="AF15" s="166">
        <v>0.1</v>
      </c>
      <c r="AG15" s="150">
        <v>0</v>
      </c>
      <c r="AH15" s="150">
        <v>37.4</v>
      </c>
      <c r="AI15" s="150">
        <v>1224.4</v>
      </c>
      <c r="AJ15" s="150">
        <v>0</v>
      </c>
      <c r="AK15" s="166">
        <v>97.9</v>
      </c>
      <c r="AL15" s="167">
        <v>156.10000000000002</v>
      </c>
      <c r="AM15" s="94"/>
      <c r="AN15" s="106" t="s">
        <v>48</v>
      </c>
      <c r="AO15" s="86">
        <f>SUM(AP15:AZ15)</f>
        <v>761</v>
      </c>
      <c r="AP15" s="150">
        <v>6.6</v>
      </c>
      <c r="AQ15" s="150">
        <v>18.4</v>
      </c>
      <c r="AR15" s="150">
        <v>139.7</v>
      </c>
      <c r="AS15" s="150">
        <v>0</v>
      </c>
      <c r="AT15" s="150">
        <v>0</v>
      </c>
      <c r="AU15" s="150">
        <v>0</v>
      </c>
      <c r="AV15" s="166">
        <v>0</v>
      </c>
      <c r="AW15" s="166">
        <v>14.4</v>
      </c>
      <c r="AX15" s="150">
        <v>188.6</v>
      </c>
      <c r="AY15" s="159">
        <v>150.8</v>
      </c>
      <c r="AZ15" s="155">
        <v>242.5</v>
      </c>
      <c r="BA15" s="142"/>
      <c r="BB15" s="106" t="s">
        <v>48</v>
      </c>
      <c r="BC15" s="86">
        <f>SUM(BD15:BN16)</f>
        <v>2193.8999999999996</v>
      </c>
      <c r="BD15" s="150">
        <v>926.5</v>
      </c>
      <c r="BE15" s="150">
        <v>0</v>
      </c>
      <c r="BF15" s="150">
        <v>130.9</v>
      </c>
      <c r="BG15" s="150">
        <v>7.8</v>
      </c>
      <c r="BH15" s="166">
        <v>17.5</v>
      </c>
      <c r="BI15" s="179">
        <v>174.2</v>
      </c>
      <c r="BJ15" s="150">
        <v>669</v>
      </c>
      <c r="BK15" s="166">
        <v>34.6</v>
      </c>
      <c r="BL15" s="150">
        <v>110.5</v>
      </c>
      <c r="BM15" s="166">
        <v>113.7</v>
      </c>
      <c r="BN15" s="167">
        <v>9.200000000000001</v>
      </c>
      <c r="BO15" s="94"/>
      <c r="BP15" s="106" t="s">
        <v>48</v>
      </c>
      <c r="BQ15" s="86">
        <f>SUM(BR15:CB15)</f>
        <v>7424.6</v>
      </c>
      <c r="BR15" s="150">
        <v>1915.5</v>
      </c>
      <c r="BS15" s="150">
        <v>10.2</v>
      </c>
      <c r="BT15" s="150">
        <v>842.8</v>
      </c>
      <c r="BU15" s="166">
        <v>650.2</v>
      </c>
      <c r="BV15" s="150">
        <v>0</v>
      </c>
      <c r="BW15" s="166">
        <v>979.6</v>
      </c>
      <c r="BX15" s="150">
        <v>0</v>
      </c>
      <c r="BY15" s="166">
        <v>0</v>
      </c>
      <c r="BZ15" s="166">
        <v>0</v>
      </c>
      <c r="CA15" s="159">
        <v>2662.4</v>
      </c>
      <c r="CB15" s="155">
        <v>363.9</v>
      </c>
      <c r="CC15" s="154"/>
      <c r="CD15" s="106" t="s">
        <v>48</v>
      </c>
      <c r="CE15" s="86">
        <f>SUM(CF15:CP15)</f>
        <v>1946.2</v>
      </c>
      <c r="CF15" s="166">
        <v>0</v>
      </c>
      <c r="CG15" s="166">
        <v>0</v>
      </c>
      <c r="CH15" s="166">
        <v>0</v>
      </c>
      <c r="CI15" s="150">
        <v>0</v>
      </c>
      <c r="CJ15" s="150">
        <v>930.6999999999999</v>
      </c>
      <c r="CK15" s="150">
        <v>161.79999999999998</v>
      </c>
      <c r="CL15" s="150">
        <v>76.4</v>
      </c>
      <c r="CM15" s="150">
        <v>29.2</v>
      </c>
      <c r="CN15" s="166">
        <v>105.80000000000001</v>
      </c>
      <c r="CO15" s="159">
        <v>629.6</v>
      </c>
      <c r="CP15" s="169">
        <v>12.7</v>
      </c>
      <c r="CQ15" s="170"/>
      <c r="CR15" s="106" t="s">
        <v>48</v>
      </c>
      <c r="CS15" s="86">
        <f>SUM(CT15:DD16)</f>
        <v>1414.8000000000002</v>
      </c>
      <c r="CT15" s="150">
        <v>306.1</v>
      </c>
      <c r="CU15" s="166">
        <v>0</v>
      </c>
      <c r="CV15" s="166">
        <v>0</v>
      </c>
      <c r="CW15" s="166">
        <v>52.2</v>
      </c>
      <c r="CX15" s="166">
        <v>0</v>
      </c>
      <c r="CY15" s="150">
        <v>9.2</v>
      </c>
      <c r="CZ15" s="150">
        <v>596</v>
      </c>
      <c r="DA15" s="166">
        <v>219.90000000000003</v>
      </c>
      <c r="DB15" s="166">
        <v>231.4</v>
      </c>
      <c r="DC15" s="166">
        <v>0</v>
      </c>
      <c r="DD15" s="169">
        <v>0</v>
      </c>
      <c r="DE15" s="170"/>
      <c r="DF15" s="106" t="s">
        <v>48</v>
      </c>
      <c r="DG15" s="86">
        <f>SUM(DH15:DO16)</f>
        <v>4571.8</v>
      </c>
      <c r="DH15" s="150">
        <v>0</v>
      </c>
      <c r="DI15" s="166">
        <v>0</v>
      </c>
      <c r="DJ15" s="166">
        <v>0</v>
      </c>
      <c r="DK15" s="166">
        <v>0</v>
      </c>
      <c r="DL15" s="150">
        <v>408.70000000000005</v>
      </c>
      <c r="DM15" s="166">
        <v>0</v>
      </c>
      <c r="DN15" s="166">
        <v>0</v>
      </c>
      <c r="DO15" s="91">
        <v>4163.1</v>
      </c>
      <c r="DP15" s="99"/>
      <c r="DQ15" s="99"/>
      <c r="DR15" s="106" t="s">
        <v>48</v>
      </c>
      <c r="DS15" s="86">
        <f>SUM(DT15:ED16)</f>
        <v>3306.9000000000005</v>
      </c>
      <c r="DT15" s="87">
        <v>417.3</v>
      </c>
      <c r="DU15" s="87">
        <v>577.4</v>
      </c>
      <c r="DV15" s="87">
        <v>505.79999999999995</v>
      </c>
      <c r="DW15" s="87">
        <v>12.6</v>
      </c>
      <c r="DX15" s="87">
        <v>154.9</v>
      </c>
      <c r="DY15" s="87">
        <v>38.5</v>
      </c>
      <c r="DZ15" s="87">
        <v>1173.3000000000002</v>
      </c>
      <c r="EA15" s="87">
        <v>198.8</v>
      </c>
      <c r="EB15" s="87">
        <v>228.3</v>
      </c>
      <c r="EC15" s="174">
        <v>0</v>
      </c>
      <c r="ED15" s="175">
        <v>0</v>
      </c>
      <c r="EE15" s="176"/>
      <c r="EF15" s="106" t="s">
        <v>48</v>
      </c>
      <c r="EG15" s="86">
        <f>SUM(EH15:ER15)</f>
        <v>777.9000000000001</v>
      </c>
      <c r="EH15" s="87">
        <v>39.3</v>
      </c>
      <c r="EI15" s="87">
        <v>13</v>
      </c>
      <c r="EJ15" s="150">
        <v>379.50000000000006</v>
      </c>
      <c r="EK15" s="174">
        <v>0</v>
      </c>
      <c r="EL15" s="174">
        <v>0</v>
      </c>
      <c r="EM15" s="174">
        <v>0</v>
      </c>
      <c r="EN15" s="150">
        <v>0</v>
      </c>
      <c r="EO15" s="150">
        <v>182.6</v>
      </c>
      <c r="EP15" s="87">
        <v>0</v>
      </c>
      <c r="EQ15" s="99">
        <v>4.199999999999999</v>
      </c>
      <c r="ER15" s="167">
        <v>159.3</v>
      </c>
      <c r="EU15" s="106" t="s">
        <v>48</v>
      </c>
      <c r="EV15" s="86">
        <f>SUM(EW15:FA15)</f>
        <v>41.2</v>
      </c>
      <c r="EW15" s="87">
        <v>0</v>
      </c>
      <c r="EX15" s="87">
        <v>0</v>
      </c>
      <c r="EY15" s="150">
        <v>30.2</v>
      </c>
      <c r="EZ15" s="174">
        <v>11.000000000000002</v>
      </c>
      <c r="FA15" s="167">
        <v>0</v>
      </c>
    </row>
    <row r="16" spans="1:157" ht="18" customHeight="1">
      <c r="A16" s="82"/>
      <c r="B16" s="109"/>
      <c r="C16" s="86"/>
      <c r="D16" s="87"/>
      <c r="E16" s="87"/>
      <c r="F16" s="87"/>
      <c r="G16" s="87"/>
      <c r="H16" s="87"/>
      <c r="I16" s="87"/>
      <c r="J16" s="87"/>
      <c r="K16" s="90"/>
      <c r="M16" s="82"/>
      <c r="N16" s="95"/>
      <c r="O16" s="87"/>
      <c r="P16" s="87"/>
      <c r="Q16" s="87"/>
      <c r="R16" s="87"/>
      <c r="S16" s="87"/>
      <c r="T16" s="87"/>
      <c r="U16" s="87"/>
      <c r="V16" s="95"/>
      <c r="W16" s="150"/>
      <c r="X16" s="87"/>
      <c r="Y16" s="155"/>
      <c r="Z16" s="154"/>
      <c r="AA16" s="82"/>
      <c r="AB16" s="86"/>
      <c r="AC16" s="87"/>
      <c r="AD16" s="87"/>
      <c r="AE16" s="87"/>
      <c r="AF16" s="87"/>
      <c r="AG16" s="87"/>
      <c r="AH16" s="87"/>
      <c r="AI16" s="87"/>
      <c r="AJ16" s="87"/>
      <c r="AK16" s="87"/>
      <c r="AL16" s="155"/>
      <c r="AM16" s="154"/>
      <c r="AN16" s="82"/>
      <c r="AO16" s="86"/>
      <c r="AP16" s="87"/>
      <c r="AQ16" s="87"/>
      <c r="AR16" s="87"/>
      <c r="AS16" s="87"/>
      <c r="AT16" s="159"/>
      <c r="AU16" s="87"/>
      <c r="AV16" s="87"/>
      <c r="AW16" s="87"/>
      <c r="AX16" s="159"/>
      <c r="AY16" s="159"/>
      <c r="AZ16" s="155"/>
      <c r="BA16" s="145"/>
      <c r="BB16" s="82"/>
      <c r="BC16" s="86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155"/>
      <c r="BO16" s="154"/>
      <c r="BP16" s="82"/>
      <c r="BQ16" s="158"/>
      <c r="BR16" s="87"/>
      <c r="BS16" s="87"/>
      <c r="BT16" s="87"/>
      <c r="BU16" s="87"/>
      <c r="BV16" s="87"/>
      <c r="BW16" s="87"/>
      <c r="BX16" s="87"/>
      <c r="BY16" s="87"/>
      <c r="BZ16" s="87"/>
      <c r="CA16" s="159"/>
      <c r="CB16" s="155"/>
      <c r="CC16" s="154"/>
      <c r="CD16" s="82"/>
      <c r="CE16" s="158"/>
      <c r="CF16" s="87"/>
      <c r="CG16" s="87"/>
      <c r="CH16" s="87"/>
      <c r="CI16" s="87"/>
      <c r="CJ16" s="87"/>
      <c r="CK16" s="87"/>
      <c r="CL16" s="87"/>
      <c r="CM16" s="87"/>
      <c r="CN16" s="87"/>
      <c r="CO16" s="159"/>
      <c r="CP16" s="90"/>
      <c r="CQ16" s="84"/>
      <c r="CR16" s="82"/>
      <c r="CS16" s="158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90"/>
      <c r="DE16" s="84"/>
      <c r="DF16" s="82"/>
      <c r="DG16" s="158"/>
      <c r="DH16" s="87"/>
      <c r="DI16" s="87"/>
      <c r="DJ16" s="87"/>
      <c r="DK16" s="87"/>
      <c r="DL16" s="87"/>
      <c r="DM16" s="87"/>
      <c r="DN16" s="87"/>
      <c r="DO16" s="91"/>
      <c r="DP16" s="99"/>
      <c r="DQ16" s="99"/>
      <c r="DR16" s="82"/>
      <c r="DS16" s="158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90"/>
      <c r="EE16" s="84"/>
      <c r="EF16" s="82"/>
      <c r="EG16" s="158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90"/>
      <c r="EU16" s="82"/>
      <c r="EV16" s="158"/>
      <c r="EW16" s="87"/>
      <c r="EX16" s="87"/>
      <c r="EY16" s="87"/>
      <c r="EZ16" s="87"/>
      <c r="FA16" s="90"/>
    </row>
    <row r="17" spans="1:157" ht="18" customHeight="1">
      <c r="A17" s="106" t="s">
        <v>49</v>
      </c>
      <c r="B17" s="109">
        <f>+C17+N17+AB17+AO17+BC17+BQ17+CE17+CS17+DG17+DS17+EG17+EV17</f>
        <v>57064.1</v>
      </c>
      <c r="C17" s="86">
        <f>SUM(D17:K17)</f>
        <v>6451.7</v>
      </c>
      <c r="D17" s="150">
        <v>2279.5</v>
      </c>
      <c r="E17" s="166">
        <v>0.2</v>
      </c>
      <c r="F17" s="150">
        <v>157</v>
      </c>
      <c r="G17" s="150">
        <v>160.1</v>
      </c>
      <c r="H17" s="166">
        <v>0</v>
      </c>
      <c r="I17" s="150">
        <v>981.8</v>
      </c>
      <c r="J17" s="150">
        <v>1371.8</v>
      </c>
      <c r="K17" s="167">
        <v>1501.3</v>
      </c>
      <c r="M17" s="106" t="s">
        <v>49</v>
      </c>
      <c r="N17" s="95">
        <f>SUM(O17:Y17)</f>
        <v>2810.2000000000003</v>
      </c>
      <c r="O17" s="166">
        <v>0</v>
      </c>
      <c r="P17" s="150">
        <v>856.6</v>
      </c>
      <c r="Q17" s="150">
        <v>339</v>
      </c>
      <c r="R17" s="150">
        <v>223.40000000000003</v>
      </c>
      <c r="S17" s="150">
        <v>371.2</v>
      </c>
      <c r="T17" s="166">
        <v>54.2</v>
      </c>
      <c r="U17" s="150">
        <v>273.20000000000005</v>
      </c>
      <c r="V17" s="95">
        <v>178.99999999999997</v>
      </c>
      <c r="W17" s="150">
        <v>501.5</v>
      </c>
      <c r="X17" s="150">
        <v>0</v>
      </c>
      <c r="Y17" s="167">
        <v>12.1</v>
      </c>
      <c r="Z17" s="94"/>
      <c r="AA17" s="106" t="s">
        <v>49</v>
      </c>
      <c r="AB17" s="86">
        <f>SUM(AC17:AL17)</f>
        <v>2606.5</v>
      </c>
      <c r="AC17" s="150">
        <v>1130.3</v>
      </c>
      <c r="AD17" s="166">
        <v>0</v>
      </c>
      <c r="AE17" s="150">
        <v>264.6</v>
      </c>
      <c r="AF17" s="166">
        <v>0.3</v>
      </c>
      <c r="AG17" s="150">
        <v>0</v>
      </c>
      <c r="AH17" s="150">
        <v>38.300000000000004</v>
      </c>
      <c r="AI17" s="150">
        <v>1130.1</v>
      </c>
      <c r="AJ17" s="150">
        <v>0</v>
      </c>
      <c r="AK17" s="150">
        <v>2.5</v>
      </c>
      <c r="AL17" s="167">
        <v>40.4</v>
      </c>
      <c r="AM17" s="94"/>
      <c r="AN17" s="106" t="s">
        <v>49</v>
      </c>
      <c r="AO17" s="86">
        <f>SUM(AP17:AZ18)</f>
        <v>386.2</v>
      </c>
      <c r="AP17" s="150">
        <v>0</v>
      </c>
      <c r="AQ17" s="150">
        <v>16.3</v>
      </c>
      <c r="AR17" s="150">
        <v>97.69999999999999</v>
      </c>
      <c r="AS17" s="150">
        <v>0</v>
      </c>
      <c r="AT17" s="150">
        <v>0</v>
      </c>
      <c r="AU17" s="150">
        <v>0</v>
      </c>
      <c r="AV17" s="166">
        <v>1.4</v>
      </c>
      <c r="AW17" s="166">
        <v>10.399999999999999</v>
      </c>
      <c r="AX17" s="150">
        <v>15.799999999999999</v>
      </c>
      <c r="AY17" s="159">
        <v>139.29999999999998</v>
      </c>
      <c r="AZ17" s="155">
        <v>105.30000000000001</v>
      </c>
      <c r="BA17" s="142"/>
      <c r="BB17" s="106" t="s">
        <v>49</v>
      </c>
      <c r="BC17" s="86">
        <f>SUM(BD17:BN18)</f>
        <v>2331.7</v>
      </c>
      <c r="BD17" s="150">
        <v>1001.0000000000001</v>
      </c>
      <c r="BE17" s="150">
        <v>0</v>
      </c>
      <c r="BF17" s="150">
        <v>495.1</v>
      </c>
      <c r="BG17" s="150">
        <v>0.7</v>
      </c>
      <c r="BH17" s="166">
        <v>47.5</v>
      </c>
      <c r="BI17" s="166">
        <v>185.90000000000003</v>
      </c>
      <c r="BJ17" s="150">
        <v>405.59999999999997</v>
      </c>
      <c r="BK17" s="166">
        <v>36.6</v>
      </c>
      <c r="BL17" s="166">
        <v>121.20000000000002</v>
      </c>
      <c r="BM17" s="166">
        <v>27.1</v>
      </c>
      <c r="BN17" s="167">
        <v>11</v>
      </c>
      <c r="BO17" s="94"/>
      <c r="BP17" s="106" t="s">
        <v>49</v>
      </c>
      <c r="BQ17" s="86">
        <f>SUM(BR17:CB17)</f>
        <v>29970.6</v>
      </c>
      <c r="BR17" s="166">
        <v>1219.5</v>
      </c>
      <c r="BS17" s="166">
        <v>0</v>
      </c>
      <c r="BT17" s="166">
        <v>6333.9</v>
      </c>
      <c r="BU17" s="150">
        <v>3781.2000000000003</v>
      </c>
      <c r="BV17" s="150">
        <v>0</v>
      </c>
      <c r="BW17" s="166">
        <v>837.0999999999999</v>
      </c>
      <c r="BX17" s="150">
        <v>74.8</v>
      </c>
      <c r="BY17" s="166">
        <v>0</v>
      </c>
      <c r="BZ17" s="166">
        <v>0</v>
      </c>
      <c r="CA17" s="172">
        <v>1561.8999999999999</v>
      </c>
      <c r="CB17" s="155">
        <v>16162.2</v>
      </c>
      <c r="CC17" s="154"/>
      <c r="CD17" s="106" t="s">
        <v>49</v>
      </c>
      <c r="CE17" s="86">
        <f>SUM(CF17:CP17)</f>
        <v>1654.4</v>
      </c>
      <c r="CF17" s="166">
        <v>0</v>
      </c>
      <c r="CG17" s="166">
        <v>0</v>
      </c>
      <c r="CH17" s="166">
        <v>0</v>
      </c>
      <c r="CI17" s="150">
        <v>0</v>
      </c>
      <c r="CJ17" s="150">
        <v>1146</v>
      </c>
      <c r="CK17" s="150">
        <v>110.39999999999999</v>
      </c>
      <c r="CL17" s="150">
        <v>58.800000000000004</v>
      </c>
      <c r="CM17" s="150">
        <v>37.5</v>
      </c>
      <c r="CN17" s="166">
        <v>78.70000000000002</v>
      </c>
      <c r="CO17" s="172">
        <v>212</v>
      </c>
      <c r="CP17" s="169">
        <v>11</v>
      </c>
      <c r="CQ17" s="170"/>
      <c r="CR17" s="106" t="s">
        <v>49</v>
      </c>
      <c r="CS17" s="86">
        <f>SUM(CT17:DD18)</f>
        <v>1136.4999999999998</v>
      </c>
      <c r="CT17" s="166">
        <v>50.300000000000004</v>
      </c>
      <c r="CU17" s="166">
        <v>0</v>
      </c>
      <c r="CV17" s="166">
        <v>0</v>
      </c>
      <c r="CW17" s="166">
        <v>59.3</v>
      </c>
      <c r="CX17" s="166">
        <v>0</v>
      </c>
      <c r="CY17" s="150">
        <v>10.600000000000001</v>
      </c>
      <c r="CZ17" s="150">
        <v>568.6</v>
      </c>
      <c r="DA17" s="166">
        <v>226.59999999999997</v>
      </c>
      <c r="DB17" s="166">
        <v>221.1</v>
      </c>
      <c r="DC17" s="166">
        <v>0</v>
      </c>
      <c r="DD17" s="169">
        <v>0</v>
      </c>
      <c r="DE17" s="170"/>
      <c r="DF17" s="106" t="s">
        <v>49</v>
      </c>
      <c r="DG17" s="86">
        <f>SUM(DH17:DO18)</f>
        <v>5408.5</v>
      </c>
      <c r="DH17" s="150">
        <v>0</v>
      </c>
      <c r="DI17" s="166">
        <v>0</v>
      </c>
      <c r="DJ17" s="166">
        <v>0</v>
      </c>
      <c r="DK17" s="150">
        <v>0</v>
      </c>
      <c r="DL17" s="150">
        <v>507.70000000000005</v>
      </c>
      <c r="DM17" s="166">
        <v>0</v>
      </c>
      <c r="DN17" s="150">
        <v>0</v>
      </c>
      <c r="DO17" s="91">
        <v>4900.8</v>
      </c>
      <c r="DP17" s="99"/>
      <c r="DQ17" s="99"/>
      <c r="DR17" s="106" t="s">
        <v>49</v>
      </c>
      <c r="DS17" s="86">
        <f>SUM(DT17:ED18)</f>
        <v>3480.3</v>
      </c>
      <c r="DT17" s="174">
        <v>451.5</v>
      </c>
      <c r="DU17" s="87">
        <v>590.3000000000001</v>
      </c>
      <c r="DV17" s="87">
        <v>550.9</v>
      </c>
      <c r="DW17" s="87">
        <v>16.2</v>
      </c>
      <c r="DX17" s="87">
        <v>244</v>
      </c>
      <c r="DY17" s="87">
        <v>48.5</v>
      </c>
      <c r="DZ17" s="87">
        <v>1089.2</v>
      </c>
      <c r="EA17" s="87">
        <v>237.6</v>
      </c>
      <c r="EB17" s="87">
        <v>252.10000000000002</v>
      </c>
      <c r="EC17" s="174">
        <v>0</v>
      </c>
      <c r="ED17" s="175">
        <v>0</v>
      </c>
      <c r="EE17" s="176"/>
      <c r="EF17" s="106" t="s">
        <v>49</v>
      </c>
      <c r="EG17" s="86">
        <f>SUM(EH17:ER17)</f>
        <v>798.3000000000001</v>
      </c>
      <c r="EH17" s="174">
        <v>40.2</v>
      </c>
      <c r="EI17" s="174">
        <v>15</v>
      </c>
      <c r="EJ17" s="150">
        <v>414.2</v>
      </c>
      <c r="EK17" s="174">
        <v>0</v>
      </c>
      <c r="EL17" s="174">
        <v>0</v>
      </c>
      <c r="EM17" s="174">
        <v>0</v>
      </c>
      <c r="EN17" s="150">
        <v>0</v>
      </c>
      <c r="EO17" s="150">
        <v>218.3</v>
      </c>
      <c r="EP17" s="174">
        <v>0</v>
      </c>
      <c r="EQ17" s="150">
        <v>4.2</v>
      </c>
      <c r="ER17" s="167">
        <v>106.4</v>
      </c>
      <c r="EU17" s="106" t="s">
        <v>49</v>
      </c>
      <c r="EV17" s="86">
        <f>SUM(EW17:FA17)</f>
        <v>29.2</v>
      </c>
      <c r="EW17" s="174">
        <v>0</v>
      </c>
      <c r="EX17" s="174">
        <v>0</v>
      </c>
      <c r="EY17" s="150">
        <v>29.2</v>
      </c>
      <c r="EZ17" s="174">
        <v>0</v>
      </c>
      <c r="FA17" s="167">
        <v>0</v>
      </c>
    </row>
    <row r="18" spans="1:157" ht="18" customHeight="1">
      <c r="A18" s="82"/>
      <c r="B18" s="109"/>
      <c r="C18" s="86"/>
      <c r="D18" s="87"/>
      <c r="E18" s="87"/>
      <c r="F18" s="87"/>
      <c r="G18" s="87"/>
      <c r="H18" s="174"/>
      <c r="I18" s="87"/>
      <c r="J18" s="87"/>
      <c r="K18" s="90"/>
      <c r="M18" s="82"/>
      <c r="N18" s="95"/>
      <c r="O18" s="87"/>
      <c r="P18" s="87"/>
      <c r="Q18" s="87"/>
      <c r="R18" s="86"/>
      <c r="S18" s="87"/>
      <c r="T18" s="87"/>
      <c r="U18" s="87"/>
      <c r="V18" s="95"/>
      <c r="W18" s="151"/>
      <c r="X18" s="87"/>
      <c r="Y18" s="155"/>
      <c r="Z18" s="154"/>
      <c r="AA18" s="82"/>
      <c r="AB18" s="86"/>
      <c r="AC18" s="87"/>
      <c r="AD18" s="87"/>
      <c r="AE18" s="87"/>
      <c r="AF18" s="87"/>
      <c r="AG18" s="87"/>
      <c r="AH18" s="87"/>
      <c r="AI18" s="87"/>
      <c r="AJ18" s="87"/>
      <c r="AK18" s="87"/>
      <c r="AL18" s="155"/>
      <c r="AM18" s="154"/>
      <c r="AN18" s="82"/>
      <c r="AO18" s="86"/>
      <c r="AP18" s="87"/>
      <c r="AQ18" s="87"/>
      <c r="AR18" s="87"/>
      <c r="AS18" s="87"/>
      <c r="AT18" s="159"/>
      <c r="AU18" s="87"/>
      <c r="AV18" s="87"/>
      <c r="AW18" s="87"/>
      <c r="AX18" s="159"/>
      <c r="AY18" s="159"/>
      <c r="AZ18" s="155"/>
      <c r="BA18" s="145"/>
      <c r="BB18" s="108"/>
      <c r="BC18" s="86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155"/>
      <c r="BO18" s="154"/>
      <c r="BP18" s="82"/>
      <c r="BQ18" s="158"/>
      <c r="BR18" s="87"/>
      <c r="BS18" s="87"/>
      <c r="BT18" s="87"/>
      <c r="BU18" s="87"/>
      <c r="BV18" s="87"/>
      <c r="BW18" s="87"/>
      <c r="BX18" s="87"/>
      <c r="BY18" s="87"/>
      <c r="BZ18" s="87"/>
      <c r="CA18" s="159"/>
      <c r="CB18" s="155"/>
      <c r="CC18" s="154"/>
      <c r="CD18" s="82"/>
      <c r="CE18" s="158"/>
      <c r="CF18" s="87"/>
      <c r="CG18" s="87"/>
      <c r="CH18" s="87"/>
      <c r="CI18" s="87"/>
      <c r="CJ18" s="87"/>
      <c r="CK18" s="87"/>
      <c r="CL18" s="87"/>
      <c r="CM18" s="87"/>
      <c r="CN18" s="87"/>
      <c r="CO18" s="159"/>
      <c r="CP18" s="90"/>
      <c r="CQ18" s="84"/>
      <c r="CR18" s="82"/>
      <c r="CS18" s="158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90"/>
      <c r="DE18" s="84"/>
      <c r="DF18" s="82"/>
      <c r="DG18" s="158"/>
      <c r="DH18" s="87"/>
      <c r="DI18" s="87"/>
      <c r="DJ18" s="87"/>
      <c r="DK18" s="87"/>
      <c r="DL18" s="87"/>
      <c r="DM18" s="87"/>
      <c r="DN18" s="87"/>
      <c r="DO18" s="91"/>
      <c r="DP18" s="99"/>
      <c r="DQ18" s="99"/>
      <c r="DR18" s="82"/>
      <c r="DS18" s="158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90"/>
      <c r="EE18" s="84"/>
      <c r="EF18" s="82"/>
      <c r="EG18" s="158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90"/>
      <c r="EU18" s="82"/>
      <c r="EV18" s="158"/>
      <c r="EW18" s="87"/>
      <c r="EX18" s="87"/>
      <c r="EY18" s="87"/>
      <c r="EZ18" s="87"/>
      <c r="FA18" s="90"/>
    </row>
    <row r="19" spans="1:157" ht="18" customHeight="1">
      <c r="A19" s="106" t="s">
        <v>50</v>
      </c>
      <c r="B19" s="109">
        <f>+C19+N19+AB19+AO19+BC19+BQ19+CE19+CS19+DG19+DS19+EG19+EV19</f>
        <v>43581.799999999996</v>
      </c>
      <c r="C19" s="86">
        <f>SUM(D19:K19)</f>
        <v>7773.5</v>
      </c>
      <c r="D19" s="150">
        <v>1573</v>
      </c>
      <c r="E19" s="180">
        <v>0.4</v>
      </c>
      <c r="F19" s="150">
        <v>170.3</v>
      </c>
      <c r="G19" s="150">
        <v>186.7</v>
      </c>
      <c r="H19" s="166">
        <v>0</v>
      </c>
      <c r="I19" s="150">
        <v>1104.6</v>
      </c>
      <c r="J19" s="150">
        <v>261.9</v>
      </c>
      <c r="K19" s="167">
        <v>4476.599999999999</v>
      </c>
      <c r="M19" s="106" t="s">
        <v>50</v>
      </c>
      <c r="N19" s="95">
        <f>SUM(O19:Y19)</f>
        <v>2872.3</v>
      </c>
      <c r="O19" s="166">
        <v>0</v>
      </c>
      <c r="P19" s="150">
        <v>438.79999999999995</v>
      </c>
      <c r="Q19" s="150">
        <v>368.6</v>
      </c>
      <c r="R19" s="150">
        <v>124.5</v>
      </c>
      <c r="S19" s="150">
        <v>629.8000000000001</v>
      </c>
      <c r="T19" s="166">
        <v>80</v>
      </c>
      <c r="U19" s="150">
        <v>317.20000000000005</v>
      </c>
      <c r="V19" s="95">
        <v>168.49999999999997</v>
      </c>
      <c r="W19" s="150">
        <v>740.1000000000001</v>
      </c>
      <c r="X19" s="166">
        <v>0</v>
      </c>
      <c r="Y19" s="167">
        <v>4.8</v>
      </c>
      <c r="Z19" s="94"/>
      <c r="AA19" s="106" t="s">
        <v>50</v>
      </c>
      <c r="AB19" s="86">
        <f>SUM(AC19:AL19)</f>
        <v>1910.7</v>
      </c>
      <c r="AC19" s="150">
        <v>504.8</v>
      </c>
      <c r="AD19" s="150">
        <v>0</v>
      </c>
      <c r="AE19" s="150">
        <v>21.8</v>
      </c>
      <c r="AF19" s="166">
        <v>0.3</v>
      </c>
      <c r="AG19" s="166">
        <v>0</v>
      </c>
      <c r="AH19" s="150">
        <v>57.29999999999999</v>
      </c>
      <c r="AI19" s="150">
        <v>1288.3</v>
      </c>
      <c r="AJ19" s="150">
        <v>0</v>
      </c>
      <c r="AK19" s="166">
        <v>2</v>
      </c>
      <c r="AL19" s="169">
        <v>36.199999999999996</v>
      </c>
      <c r="AM19" s="170"/>
      <c r="AN19" s="106" t="s">
        <v>50</v>
      </c>
      <c r="AO19" s="86">
        <f>SUM(AP19:AZ19)</f>
        <v>588.8</v>
      </c>
      <c r="AP19" s="166">
        <v>0</v>
      </c>
      <c r="AQ19" s="166">
        <v>5.5</v>
      </c>
      <c r="AR19" s="150">
        <v>197.89999999999998</v>
      </c>
      <c r="AS19" s="166">
        <v>0</v>
      </c>
      <c r="AT19" s="166">
        <v>0</v>
      </c>
      <c r="AU19" s="166">
        <v>0</v>
      </c>
      <c r="AV19" s="166">
        <v>19.700000000000003</v>
      </c>
      <c r="AW19" s="166">
        <v>10</v>
      </c>
      <c r="AX19" s="159">
        <v>71</v>
      </c>
      <c r="AY19" s="159">
        <v>169</v>
      </c>
      <c r="AZ19" s="155">
        <v>115.7</v>
      </c>
      <c r="BA19" s="142"/>
      <c r="BB19" s="106" t="s">
        <v>50</v>
      </c>
      <c r="BC19" s="86">
        <f>SUM(BD19:BN20)</f>
        <v>3076.2</v>
      </c>
      <c r="BD19" s="150">
        <v>1316.9</v>
      </c>
      <c r="BE19" s="150">
        <v>162</v>
      </c>
      <c r="BF19" s="150">
        <v>697.3</v>
      </c>
      <c r="BG19" s="150">
        <v>10.5</v>
      </c>
      <c r="BH19" s="166">
        <v>90.9</v>
      </c>
      <c r="BI19" s="166">
        <v>137.9</v>
      </c>
      <c r="BJ19" s="150">
        <v>438.40000000000003</v>
      </c>
      <c r="BK19" s="150">
        <v>51.7</v>
      </c>
      <c r="BL19" s="150">
        <v>135.1</v>
      </c>
      <c r="BM19" s="150">
        <v>26</v>
      </c>
      <c r="BN19" s="167">
        <v>9.500000000000002</v>
      </c>
      <c r="BO19" s="94"/>
      <c r="BP19" s="106" t="s">
        <v>50</v>
      </c>
      <c r="BQ19" s="86">
        <f>SUM(BR19:CB19)</f>
        <v>12615.100000000002</v>
      </c>
      <c r="BR19" s="150">
        <v>1273.8</v>
      </c>
      <c r="BS19" s="150">
        <v>0</v>
      </c>
      <c r="BT19" s="150">
        <v>419</v>
      </c>
      <c r="BU19" s="150">
        <v>4789.200000000001</v>
      </c>
      <c r="BV19" s="150">
        <v>0</v>
      </c>
      <c r="BW19" s="166">
        <v>1465.4</v>
      </c>
      <c r="BX19" s="150">
        <v>0</v>
      </c>
      <c r="BY19" s="150">
        <v>0</v>
      </c>
      <c r="BZ19" s="166">
        <v>0</v>
      </c>
      <c r="CA19" s="159">
        <v>4072.7</v>
      </c>
      <c r="CB19" s="155">
        <v>595</v>
      </c>
      <c r="CC19" s="154"/>
      <c r="CD19" s="106" t="s">
        <v>50</v>
      </c>
      <c r="CE19" s="86">
        <f>SUM(CF19:CP19)</f>
        <v>2146</v>
      </c>
      <c r="CF19" s="166">
        <v>0</v>
      </c>
      <c r="CG19" s="166">
        <v>0</v>
      </c>
      <c r="CH19" s="166">
        <v>0</v>
      </c>
      <c r="CI19" s="150">
        <v>0</v>
      </c>
      <c r="CJ19" s="150">
        <v>1704.9</v>
      </c>
      <c r="CK19" s="150">
        <v>155.2</v>
      </c>
      <c r="CL19" s="150">
        <v>80.4</v>
      </c>
      <c r="CM19" s="150">
        <v>36.099999999999994</v>
      </c>
      <c r="CN19" s="166">
        <v>89.9</v>
      </c>
      <c r="CO19" s="159">
        <v>67.7</v>
      </c>
      <c r="CP19" s="169">
        <v>11.8</v>
      </c>
      <c r="CQ19" s="170"/>
      <c r="CR19" s="106" t="s">
        <v>50</v>
      </c>
      <c r="CS19" s="86">
        <f>SUM(CT19:DD20)</f>
        <v>1232.9</v>
      </c>
      <c r="CT19" s="150">
        <v>67.10000000000001</v>
      </c>
      <c r="CU19" s="166">
        <v>5.5</v>
      </c>
      <c r="CV19" s="166">
        <v>0</v>
      </c>
      <c r="CW19" s="166">
        <v>55.1</v>
      </c>
      <c r="CX19" s="166">
        <v>2.2</v>
      </c>
      <c r="CY19" s="150">
        <v>103.8</v>
      </c>
      <c r="CZ19" s="150">
        <v>574.2</v>
      </c>
      <c r="DA19" s="150">
        <v>212</v>
      </c>
      <c r="DB19" s="150">
        <v>213</v>
      </c>
      <c r="DC19" s="166">
        <v>0</v>
      </c>
      <c r="DD19" s="167">
        <v>0</v>
      </c>
      <c r="DE19" s="94"/>
      <c r="DF19" s="106" t="s">
        <v>50</v>
      </c>
      <c r="DG19" s="86">
        <f>SUM(DH19:DO20)</f>
        <v>6650.8</v>
      </c>
      <c r="DH19" s="150">
        <v>0</v>
      </c>
      <c r="DI19" s="150">
        <v>0</v>
      </c>
      <c r="DJ19" s="150">
        <v>0</v>
      </c>
      <c r="DK19" s="150">
        <v>0</v>
      </c>
      <c r="DL19" s="150">
        <v>500.59999999999997</v>
      </c>
      <c r="DM19" s="150">
        <v>0</v>
      </c>
      <c r="DN19" s="150">
        <v>0</v>
      </c>
      <c r="DO19" s="181">
        <v>6150.2</v>
      </c>
      <c r="DP19" s="99"/>
      <c r="DQ19" s="99"/>
      <c r="DR19" s="106" t="s">
        <v>50</v>
      </c>
      <c r="DS19" s="86">
        <f>SUM(DT19:ED20)</f>
        <v>3933.7000000000003</v>
      </c>
      <c r="DT19" s="87">
        <v>611.7</v>
      </c>
      <c r="DU19" s="87">
        <v>662.6999999999999</v>
      </c>
      <c r="DV19" s="87">
        <v>663.3</v>
      </c>
      <c r="DW19" s="87">
        <v>25.299999999999997</v>
      </c>
      <c r="DX19" s="87">
        <v>284.90000000000003</v>
      </c>
      <c r="DY19" s="87">
        <v>34.699999999999996</v>
      </c>
      <c r="DZ19" s="87">
        <v>1030.4</v>
      </c>
      <c r="EA19" s="87">
        <v>302.4</v>
      </c>
      <c r="EB19" s="87">
        <v>318.3</v>
      </c>
      <c r="EC19" s="174">
        <v>0</v>
      </c>
      <c r="ED19" s="175">
        <v>0</v>
      </c>
      <c r="EE19" s="176"/>
      <c r="EF19" s="106" t="s">
        <v>50</v>
      </c>
      <c r="EG19" s="86">
        <f>SUM(EH19:ES19)</f>
        <v>742.2</v>
      </c>
      <c r="EH19" s="87">
        <v>40.9</v>
      </c>
      <c r="EI19" s="87">
        <v>18</v>
      </c>
      <c r="EJ19" s="150">
        <v>398.3</v>
      </c>
      <c r="EK19" s="174">
        <v>0</v>
      </c>
      <c r="EL19" s="174">
        <v>0</v>
      </c>
      <c r="EM19" s="174">
        <v>0</v>
      </c>
      <c r="EN19" s="150">
        <v>0</v>
      </c>
      <c r="EO19" s="150">
        <v>218.8</v>
      </c>
      <c r="EP19" s="87">
        <v>0</v>
      </c>
      <c r="EQ19" s="150">
        <v>0</v>
      </c>
      <c r="ER19" s="167">
        <v>66.2</v>
      </c>
      <c r="EU19" s="106" t="s">
        <v>50</v>
      </c>
      <c r="EV19" s="86">
        <f>SUM(EW19:FB19)</f>
        <v>39.6</v>
      </c>
      <c r="EW19" s="87">
        <v>0</v>
      </c>
      <c r="EX19" s="87">
        <v>0</v>
      </c>
      <c r="EY19" s="150">
        <v>19.1</v>
      </c>
      <c r="EZ19" s="174">
        <v>20.5</v>
      </c>
      <c r="FA19" s="167">
        <v>0</v>
      </c>
    </row>
    <row r="20" spans="1:157" ht="18" customHeight="1" thickBot="1">
      <c r="A20" s="182"/>
      <c r="B20" s="183"/>
      <c r="C20" s="184"/>
      <c r="D20" s="184"/>
      <c r="E20" s="184"/>
      <c r="F20" s="184"/>
      <c r="G20" s="184"/>
      <c r="H20" s="184"/>
      <c r="I20" s="184"/>
      <c r="J20" s="184"/>
      <c r="K20" s="185"/>
      <c r="M20" s="186"/>
      <c r="N20" s="187"/>
      <c r="O20" s="187"/>
      <c r="P20" s="187"/>
      <c r="Q20" s="187"/>
      <c r="R20" s="188"/>
      <c r="S20" s="187"/>
      <c r="T20" s="187"/>
      <c r="U20" s="187"/>
      <c r="V20" s="187"/>
      <c r="W20" s="189"/>
      <c r="X20" s="187"/>
      <c r="Y20" s="101"/>
      <c r="Z20" s="99"/>
      <c r="AA20" s="182"/>
      <c r="AB20" s="187"/>
      <c r="AC20" s="190"/>
      <c r="AD20" s="190"/>
      <c r="AE20" s="190"/>
      <c r="AF20" s="190"/>
      <c r="AG20" s="190"/>
      <c r="AH20" s="190"/>
      <c r="AI20" s="190"/>
      <c r="AJ20" s="190"/>
      <c r="AK20" s="190"/>
      <c r="AL20" s="101"/>
      <c r="AM20" s="99"/>
      <c r="AN20" s="191"/>
      <c r="AO20" s="187"/>
      <c r="AP20" s="190"/>
      <c r="AQ20" s="190"/>
      <c r="AR20" s="190"/>
      <c r="AS20" s="190"/>
      <c r="AT20" s="187"/>
      <c r="AU20" s="190"/>
      <c r="AV20" s="190"/>
      <c r="AW20" s="184"/>
      <c r="AX20" s="39"/>
      <c r="AY20" s="39"/>
      <c r="AZ20" s="101"/>
      <c r="BA20" s="145"/>
      <c r="BB20" s="182"/>
      <c r="BC20" s="187"/>
      <c r="BD20" s="190"/>
      <c r="BE20" s="190"/>
      <c r="BF20" s="190"/>
      <c r="BG20" s="190"/>
      <c r="BH20" s="190"/>
      <c r="BI20" s="192"/>
      <c r="BJ20" s="192"/>
      <c r="BK20" s="192"/>
      <c r="BL20" s="192"/>
      <c r="BM20" s="192"/>
      <c r="BN20" s="101"/>
      <c r="BO20" s="99"/>
      <c r="BP20" s="182"/>
      <c r="BQ20" s="187"/>
      <c r="BR20" s="192"/>
      <c r="BS20" s="192"/>
      <c r="BT20" s="192"/>
      <c r="BU20" s="193"/>
      <c r="BV20" s="193"/>
      <c r="BW20" s="193"/>
      <c r="BX20" s="194"/>
      <c r="BY20" s="194"/>
      <c r="BZ20" s="194"/>
      <c r="CA20" s="39"/>
      <c r="CB20" s="101"/>
      <c r="CC20" s="99"/>
      <c r="CD20" s="182"/>
      <c r="CE20" s="187"/>
      <c r="CF20" s="192"/>
      <c r="CG20" s="192"/>
      <c r="CH20" s="193"/>
      <c r="CI20" s="193"/>
      <c r="CJ20" s="193"/>
      <c r="CK20" s="194"/>
      <c r="CL20" s="194"/>
      <c r="CM20" s="194"/>
      <c r="CN20" s="194"/>
      <c r="CO20" s="39"/>
      <c r="CP20" s="101"/>
      <c r="CQ20" s="99"/>
      <c r="CR20" s="182"/>
      <c r="CS20" s="187"/>
      <c r="CT20" s="192"/>
      <c r="CU20" s="193"/>
      <c r="CV20" s="193"/>
      <c r="CW20" s="193"/>
      <c r="CX20" s="193"/>
      <c r="CY20" s="194"/>
      <c r="CZ20" s="194"/>
      <c r="DA20" s="194"/>
      <c r="DB20" s="194"/>
      <c r="DC20" s="194"/>
      <c r="DD20" s="101"/>
      <c r="DE20" s="99"/>
      <c r="DF20" s="182"/>
      <c r="DG20" s="187"/>
      <c r="DH20" s="192"/>
      <c r="DI20" s="193"/>
      <c r="DJ20" s="193"/>
      <c r="DK20" s="193"/>
      <c r="DL20" s="193"/>
      <c r="DM20" s="194"/>
      <c r="DN20" s="194"/>
      <c r="DO20" s="195"/>
      <c r="DP20" s="99"/>
      <c r="DQ20" s="99"/>
      <c r="DR20" s="182"/>
      <c r="DS20" s="187"/>
      <c r="DT20" s="196"/>
      <c r="DU20" s="196"/>
      <c r="DV20" s="196"/>
      <c r="DW20" s="197"/>
      <c r="DX20" s="197"/>
      <c r="DY20" s="197"/>
      <c r="DZ20" s="184"/>
      <c r="EA20" s="184"/>
      <c r="EB20" s="197"/>
      <c r="EC20" s="197"/>
      <c r="ED20" s="198"/>
      <c r="EE20" s="79"/>
      <c r="EF20" s="182"/>
      <c r="EG20" s="187"/>
      <c r="EH20" s="197"/>
      <c r="EI20" s="197"/>
      <c r="EJ20" s="197"/>
      <c r="EK20" s="197"/>
      <c r="EL20" s="197"/>
      <c r="EM20" s="197"/>
      <c r="EN20" s="197"/>
      <c r="EO20" s="194"/>
      <c r="EP20" s="194"/>
      <c r="EQ20" s="194"/>
      <c r="ER20" s="199"/>
      <c r="EU20" s="182"/>
      <c r="EV20" s="187"/>
      <c r="EW20" s="197"/>
      <c r="EX20" s="197"/>
      <c r="EY20" s="197"/>
      <c r="EZ20" s="197"/>
      <c r="FA20" s="199"/>
    </row>
    <row r="21" spans="26:135" ht="18" customHeight="1">
      <c r="Z21" s="99"/>
      <c r="BO21" s="99"/>
      <c r="CC21" s="99"/>
      <c r="CQ21" s="99"/>
      <c r="DE21" s="99"/>
      <c r="EE21" s="99"/>
    </row>
    <row r="22" spans="26:135" ht="18" customHeight="1">
      <c r="Z22" s="99"/>
      <c r="BO22" s="99"/>
      <c r="CC22" s="99"/>
      <c r="CQ22" s="99"/>
      <c r="DE22" s="99"/>
      <c r="EE22" s="99"/>
    </row>
    <row r="23" spans="26:135" ht="18" customHeight="1">
      <c r="Z23" s="99"/>
      <c r="BO23" s="99"/>
      <c r="CC23" s="99"/>
      <c r="CQ23" s="99"/>
      <c r="DE23" s="99"/>
      <c r="EE23" s="99"/>
    </row>
    <row r="24" spans="26:135" ht="18" customHeight="1">
      <c r="Z24" s="99"/>
      <c r="BO24" s="99"/>
      <c r="CC24" s="99"/>
      <c r="CQ24" s="99"/>
      <c r="DE24" s="99"/>
      <c r="EE24" s="99"/>
    </row>
    <row r="25" spans="26:135" ht="18" customHeight="1">
      <c r="Z25" s="99"/>
      <c r="BO25" s="99"/>
      <c r="CC25" s="99"/>
      <c r="CQ25" s="99"/>
      <c r="DE25" s="99"/>
      <c r="EE25" s="99"/>
    </row>
    <row r="26" spans="26:135" ht="18" customHeight="1">
      <c r="Z26" s="99"/>
      <c r="CQ26" s="99"/>
      <c r="DE26" s="99"/>
      <c r="EE26" s="99"/>
    </row>
    <row r="27" ht="18" customHeight="1">
      <c r="EE27" s="99"/>
    </row>
  </sheetData>
  <sheetProtection/>
  <mergeCells count="322">
    <mergeCell ref="BW10:BW11"/>
    <mergeCell ref="V8:V9"/>
    <mergeCell ref="AO7:AO9"/>
    <mergeCell ref="AN7:AN9"/>
    <mergeCell ref="DB8:DB9"/>
    <mergeCell ref="AQ8:AQ9"/>
    <mergeCell ref="CG8:CG9"/>
    <mergeCell ref="BB7:BB9"/>
    <mergeCell ref="BD8:BD9"/>
    <mergeCell ref="CH8:CH9"/>
    <mergeCell ref="R8:R9"/>
    <mergeCell ref="BW8:BW9"/>
    <mergeCell ref="BJ8:BJ9"/>
    <mergeCell ref="BP7:BP9"/>
    <mergeCell ref="BR8:BR9"/>
    <mergeCell ref="BU8:BU9"/>
    <mergeCell ref="AS8:AS9"/>
    <mergeCell ref="AP8:AP9"/>
    <mergeCell ref="AK8:AK9"/>
    <mergeCell ref="W8:W9"/>
    <mergeCell ref="AA7:AA9"/>
    <mergeCell ref="S8:S9"/>
    <mergeCell ref="AH8:AH9"/>
    <mergeCell ref="Y8:Y9"/>
    <mergeCell ref="AC8:AC9"/>
    <mergeCell ref="AF8:AF9"/>
    <mergeCell ref="AC7:AL7"/>
    <mergeCell ref="I8:I9"/>
    <mergeCell ref="BC7:BC9"/>
    <mergeCell ref="P8:P9"/>
    <mergeCell ref="T8:T9"/>
    <mergeCell ref="J8:J9"/>
    <mergeCell ref="Q8:Q9"/>
    <mergeCell ref="M7:M9"/>
    <mergeCell ref="U8:U9"/>
    <mergeCell ref="AW8:AW9"/>
    <mergeCell ref="AG8:AG9"/>
    <mergeCell ref="B7:B9"/>
    <mergeCell ref="E8:E9"/>
    <mergeCell ref="D8:D9"/>
    <mergeCell ref="H8:H9"/>
    <mergeCell ref="F8:F9"/>
    <mergeCell ref="G8:G9"/>
    <mergeCell ref="K8:K9"/>
    <mergeCell ref="AD8:AD9"/>
    <mergeCell ref="AT8:AT9"/>
    <mergeCell ref="AU8:AU9"/>
    <mergeCell ref="BE8:BE9"/>
    <mergeCell ref="AL8:AL9"/>
    <mergeCell ref="AZ8:AZ9"/>
    <mergeCell ref="AY8:AY9"/>
    <mergeCell ref="O8:O9"/>
    <mergeCell ref="X8:X9"/>
    <mergeCell ref="ED8:ED9"/>
    <mergeCell ref="DX8:DX9"/>
    <mergeCell ref="BF8:BF9"/>
    <mergeCell ref="BH8:BH9"/>
    <mergeCell ref="BG8:BG9"/>
    <mergeCell ref="BT8:BT9"/>
    <mergeCell ref="BK8:BK9"/>
    <mergeCell ref="DN8:DN9"/>
    <mergeCell ref="DR7:DR9"/>
    <mergeCell ref="DH8:DH9"/>
    <mergeCell ref="DI8:DI9"/>
    <mergeCell ref="DL8:DL9"/>
    <mergeCell ref="DO8:DO9"/>
    <mergeCell ref="EC8:EC9"/>
    <mergeCell ref="DF7:DF9"/>
    <mergeCell ref="DV8:DV9"/>
    <mergeCell ref="DW8:DW9"/>
    <mergeCell ref="CT7:DD7"/>
    <mergeCell ref="DG7:DG9"/>
    <mergeCell ref="DY8:DY9"/>
    <mergeCell ref="DZ8:DZ9"/>
    <mergeCell ref="DM8:DM9"/>
    <mergeCell ref="DT7:ED7"/>
    <mergeCell ref="EA8:EA9"/>
    <mergeCell ref="EB8:EB9"/>
    <mergeCell ref="DT8:DT9"/>
    <mergeCell ref="DD8:DD9"/>
    <mergeCell ref="CE7:CE9"/>
    <mergeCell ref="BR7:CB7"/>
    <mergeCell ref="CF7:CP7"/>
    <mergeCell ref="CF8:CF9"/>
    <mergeCell ref="BX8:BX9"/>
    <mergeCell ref="DC8:DC9"/>
    <mergeCell ref="DA8:DA9"/>
    <mergeCell ref="CN8:CN9"/>
    <mergeCell ref="CU8:CU9"/>
    <mergeCell ref="CM8:CM9"/>
    <mergeCell ref="BL8:BL9"/>
    <mergeCell ref="CY8:CY9"/>
    <mergeCell ref="CV8:CV9"/>
    <mergeCell ref="CA8:CA9"/>
    <mergeCell ref="BY8:BY9"/>
    <mergeCell ref="CR7:CR9"/>
    <mergeCell ref="CB8:CB9"/>
    <mergeCell ref="CP8:CP9"/>
    <mergeCell ref="CS7:CS9"/>
    <mergeCell ref="CW8:CW9"/>
    <mergeCell ref="BM8:BM9"/>
    <mergeCell ref="CI8:CI9"/>
    <mergeCell ref="AE8:AE9"/>
    <mergeCell ref="AV8:AV9"/>
    <mergeCell ref="BN8:BN9"/>
    <mergeCell ref="BV8:BV9"/>
    <mergeCell ref="AI8:AI9"/>
    <mergeCell ref="AJ8:AJ9"/>
    <mergeCell ref="AX8:AX9"/>
    <mergeCell ref="BQ7:BQ9"/>
    <mergeCell ref="BD7:BN7"/>
    <mergeCell ref="A2:K2"/>
    <mergeCell ref="A3:J3"/>
    <mergeCell ref="E6:G6"/>
    <mergeCell ref="M6:O6"/>
    <mergeCell ref="AA6:AC6"/>
    <mergeCell ref="BB6:BD6"/>
    <mergeCell ref="AP7:AZ7"/>
    <mergeCell ref="A7:A9"/>
    <mergeCell ref="BM6:BN6"/>
    <mergeCell ref="EF6:EG6"/>
    <mergeCell ref="C7:C9"/>
    <mergeCell ref="D7:K7"/>
    <mergeCell ref="N7:N9"/>
    <mergeCell ref="O7:Y7"/>
    <mergeCell ref="AB7:AB9"/>
    <mergeCell ref="AR8:AR9"/>
    <mergeCell ref="BZ8:BZ9"/>
    <mergeCell ref="CD7:CD9"/>
    <mergeCell ref="BI8:BI9"/>
    <mergeCell ref="DR6:DS6"/>
    <mergeCell ref="DH7:DO7"/>
    <mergeCell ref="DS7:DS9"/>
    <mergeCell ref="CZ8:CZ9"/>
    <mergeCell ref="DJ8:DJ9"/>
    <mergeCell ref="CK8:CK9"/>
    <mergeCell ref="DK8:DK9"/>
    <mergeCell ref="CO8:CO9"/>
    <mergeCell ref="CX8:CX9"/>
    <mergeCell ref="CT8:CT9"/>
    <mergeCell ref="BR10:BR11"/>
    <mergeCell ref="BT10:BT11"/>
    <mergeCell ref="BU10:BU11"/>
    <mergeCell ref="BV10:BV11"/>
    <mergeCell ref="EO8:EO9"/>
    <mergeCell ref="EK8:EK9"/>
    <mergeCell ref="EL8:EL9"/>
    <mergeCell ref="DU8:DU9"/>
    <mergeCell ref="CJ8:CJ9"/>
    <mergeCell ref="CL8:CL9"/>
    <mergeCell ref="ER8:ER9"/>
    <mergeCell ref="EF7:EF9"/>
    <mergeCell ref="EG7:EG9"/>
    <mergeCell ref="EJ8:EJ9"/>
    <mergeCell ref="EH7:ER7"/>
    <mergeCell ref="EP8:EP9"/>
    <mergeCell ref="EQ8:EQ9"/>
    <mergeCell ref="EI8:EI9"/>
    <mergeCell ref="EH8:EH9"/>
    <mergeCell ref="EN8:EN9"/>
    <mergeCell ref="J6:K6"/>
    <mergeCell ref="X6:Y6"/>
    <mergeCell ref="AK6:AL6"/>
    <mergeCell ref="AY6:AZ6"/>
    <mergeCell ref="CA6:CB6"/>
    <mergeCell ref="BU6:BW6"/>
    <mergeCell ref="CO6:CP6"/>
    <mergeCell ref="DC6:DD6"/>
    <mergeCell ref="DN6:DO6"/>
    <mergeCell ref="EC6:ED6"/>
    <mergeCell ref="EQ6:ER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BJ10:BJ11"/>
    <mergeCell ref="BK10:BK11"/>
    <mergeCell ref="AY10:AY11"/>
    <mergeCell ref="AZ10:AZ11"/>
    <mergeCell ref="BB10:BB11"/>
    <mergeCell ref="BC10:BC11"/>
    <mergeCell ref="BD10:BD11"/>
    <mergeCell ref="BE10:BE11"/>
    <mergeCell ref="BL10:BL11"/>
    <mergeCell ref="BM10:BM11"/>
    <mergeCell ref="BN10:BN11"/>
    <mergeCell ref="BP10:BP11"/>
    <mergeCell ref="AN6:AP6"/>
    <mergeCell ref="BQ10:BQ11"/>
    <mergeCell ref="BF10:BF11"/>
    <mergeCell ref="BG10:BG11"/>
    <mergeCell ref="BH10:BH11"/>
    <mergeCell ref="BI10:BI11"/>
    <mergeCell ref="BX10:BX11"/>
    <mergeCell ref="BY10:BY11"/>
    <mergeCell ref="BZ10:BZ11"/>
    <mergeCell ref="CA10:CA11"/>
    <mergeCell ref="CB10:CB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R10:CR11"/>
    <mergeCell ref="CS10:CS11"/>
    <mergeCell ref="CT10:CT11"/>
    <mergeCell ref="CU10:CU11"/>
    <mergeCell ref="CV10:CV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F10:DF11"/>
    <mergeCell ref="DG10:DG11"/>
    <mergeCell ref="DH10:DH11"/>
    <mergeCell ref="DI10:DI11"/>
    <mergeCell ref="DJ10:DJ11"/>
    <mergeCell ref="DK10:DK11"/>
    <mergeCell ref="DL10:DL11"/>
    <mergeCell ref="DM10:DM11"/>
    <mergeCell ref="DN10:DN11"/>
    <mergeCell ref="DO10:DO11"/>
    <mergeCell ref="DR10:DR11"/>
    <mergeCell ref="DS10:DS11"/>
    <mergeCell ref="DT10:DT11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C10:EC11"/>
    <mergeCell ref="ED10:ED11"/>
    <mergeCell ref="EF10:EF11"/>
    <mergeCell ref="EG10:EG11"/>
    <mergeCell ref="EH10:EH11"/>
    <mergeCell ref="EI10:EI11"/>
    <mergeCell ref="EJ10:EJ11"/>
    <mergeCell ref="EK10:EK11"/>
    <mergeCell ref="EL10:EL11"/>
    <mergeCell ref="EN10:EN11"/>
    <mergeCell ref="EO10:EO11"/>
    <mergeCell ref="EP10:EP11"/>
    <mergeCell ref="EQ10:EQ11"/>
    <mergeCell ref="ER10:ER11"/>
    <mergeCell ref="EZ8:EZ9"/>
    <mergeCell ref="FA10:FA11"/>
    <mergeCell ref="EX10:EX11"/>
    <mergeCell ref="EY10:EY11"/>
    <mergeCell ref="EZ10:EZ11"/>
    <mergeCell ref="BS8:BS9"/>
    <mergeCell ref="BS10:BS11"/>
    <mergeCell ref="EM8:EM9"/>
    <mergeCell ref="EM10:EM11"/>
    <mergeCell ref="EW10:EW11"/>
    <mergeCell ref="FA8:FA9"/>
    <mergeCell ref="EU10:EU11"/>
    <mergeCell ref="EV10:EV11"/>
    <mergeCell ref="EU6:EV6"/>
    <mergeCell ref="EU7:EU9"/>
    <mergeCell ref="EV7:EV9"/>
    <mergeCell ref="EW7:FA7"/>
    <mergeCell ref="EW8:EW9"/>
    <mergeCell ref="EX8:EX9"/>
    <mergeCell ref="EY8:EY9"/>
  </mergeCells>
  <printOptions/>
  <pageMargins left="1.393700787" right="0.393700787401575" top="0.708661417322835" bottom="0.984251968503937" header="0.31496062992126" footer="0.511811023622047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- [2010]</cp:lastModifiedBy>
  <cp:lastPrinted>2016-02-04T08:06:24Z</cp:lastPrinted>
  <dcterms:created xsi:type="dcterms:W3CDTF">2002-08-14T06:09:15Z</dcterms:created>
  <dcterms:modified xsi:type="dcterms:W3CDTF">2016-02-05T07:58:12Z</dcterms:modified>
  <cp:category/>
  <cp:version/>
  <cp:contentType/>
  <cp:contentStatus/>
</cp:coreProperties>
</file>